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6992ABAD-B1E3-46D8-A355-6CF7FD09AE7E}" xr6:coauthVersionLast="47" xr6:coauthVersionMax="47" xr10:uidLastSave="{00000000-0000-0000-0000-000000000000}"/>
  <bookViews>
    <workbookView xWindow="-120" yWindow="-120" windowWidth="29040" windowHeight="15840" tabRatio="799" activeTab="2" xr2:uid="{00000000-000D-0000-FFFF-FFFF00000000}"/>
  </bookViews>
  <sheets>
    <sheet name="Suppltbl_adult" sheetId="19" r:id="rId1"/>
    <sheet name="Suppltbl_kids" sheetId="32" r:id="rId2"/>
    <sheet name="fig_adult" sheetId="35" r:id="rId3"/>
    <sheet name="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H39" i="31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V35" i="33"/>
  <c r="U35" i="33"/>
  <c r="T35" i="33"/>
  <c r="Q35" i="33"/>
  <c r="J34" i="33"/>
  <c r="I34" i="33"/>
  <c r="H34" i="33"/>
  <c r="E34" i="33"/>
  <c r="G34" i="33" s="1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G29" i="33" s="1"/>
  <c r="V28" i="33"/>
  <c r="U28" i="33"/>
  <c r="T28" i="33"/>
  <c r="Q28" i="33"/>
  <c r="J28" i="33"/>
  <c r="I28" i="33"/>
  <c r="H28" i="33"/>
  <c r="E28" i="33"/>
  <c r="G28" i="33" s="1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G21" i="33" s="1"/>
  <c r="V20" i="33"/>
  <c r="U20" i="33"/>
  <c r="T20" i="33"/>
  <c r="Q20" i="33"/>
  <c r="J20" i="33"/>
  <c r="I20" i="33"/>
  <c r="H20" i="33"/>
  <c r="E20" i="33"/>
  <c r="G20" i="33" s="1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G17" i="33" s="1"/>
  <c r="V15" i="33"/>
  <c r="U15" i="33"/>
  <c r="T15" i="33"/>
  <c r="Q15" i="33"/>
  <c r="J15" i="33"/>
  <c r="I15" i="33"/>
  <c r="H15" i="33"/>
  <c r="E15" i="33"/>
  <c r="G15" i="33" s="1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G41" i="31"/>
  <c r="H41" i="31" s="1"/>
  <c r="F41" i="31"/>
  <c r="E41" i="31"/>
  <c r="D41" i="31"/>
  <c r="G40" i="31"/>
  <c r="H40" i="31" s="1"/>
  <c r="F40" i="31"/>
  <c r="E40" i="31"/>
  <c r="D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K32" i="31" s="1"/>
  <c r="B33" i="19" s="1"/>
  <c r="M32" i="31"/>
  <c r="G32" i="31"/>
  <c r="H32" i="31" s="1"/>
  <c r="F32" i="31"/>
  <c r="E32" i="31"/>
  <c r="D32" i="31"/>
  <c r="P31" i="31"/>
  <c r="Q31" i="31" s="1"/>
  <c r="O31" i="31"/>
  <c r="N31" i="31"/>
  <c r="M31" i="31"/>
  <c r="P30" i="31"/>
  <c r="Q30" i="31" s="1"/>
  <c r="O30" i="31"/>
  <c r="N30" i="31"/>
  <c r="M30" i="31"/>
  <c r="L30" i="31"/>
  <c r="C31" i="19" s="1"/>
  <c r="G30" i="31"/>
  <c r="H30" i="31" s="1"/>
  <c r="F30" i="31"/>
  <c r="E30" i="31"/>
  <c r="D30" i="31"/>
  <c r="C30" i="31"/>
  <c r="G29" i="31"/>
  <c r="H29" i="31" s="1"/>
  <c r="F29" i="31"/>
  <c r="E29" i="31"/>
  <c r="D29" i="31"/>
  <c r="C29" i="31"/>
  <c r="C30" i="32" s="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G27" i="31"/>
  <c r="H27" i="31" s="1"/>
  <c r="F27" i="31"/>
  <c r="E27" i="31"/>
  <c r="D27" i="31"/>
  <c r="P26" i="31"/>
  <c r="Q26" i="31" s="1"/>
  <c r="O26" i="31"/>
  <c r="N26" i="31"/>
  <c r="M26" i="31"/>
  <c r="G25" i="31"/>
  <c r="H25" i="31" s="1"/>
  <c r="F25" i="31"/>
  <c r="E25" i="31"/>
  <c r="D25" i="31"/>
  <c r="P24" i="31"/>
  <c r="Q24" i="31" s="1"/>
  <c r="O24" i="31"/>
  <c r="N24" i="31"/>
  <c r="M24" i="31"/>
  <c r="L24" i="31"/>
  <c r="C25" i="19" s="1"/>
  <c r="G23" i="31"/>
  <c r="H23" i="31" s="1"/>
  <c r="F23" i="31"/>
  <c r="E23" i="31"/>
  <c r="D23" i="31"/>
  <c r="C23" i="31"/>
  <c r="P22" i="31"/>
  <c r="Q22" i="31" s="1"/>
  <c r="O22" i="31"/>
  <c r="N22" i="31"/>
  <c r="M22" i="31"/>
  <c r="L22" i="31"/>
  <c r="C23" i="19" s="1"/>
  <c r="P21" i="31"/>
  <c r="Q21" i="31" s="1"/>
  <c r="O21" i="31"/>
  <c r="N21" i="31"/>
  <c r="M21" i="31"/>
  <c r="L21" i="31"/>
  <c r="C22" i="19" s="1"/>
  <c r="G21" i="31"/>
  <c r="H21" i="31" s="1"/>
  <c r="F21" i="31"/>
  <c r="E21" i="31"/>
  <c r="D21" i="31"/>
  <c r="P20" i="31"/>
  <c r="Q20" i="31" s="1"/>
  <c r="O20" i="31"/>
  <c r="N20" i="31"/>
  <c r="M20" i="31"/>
  <c r="K20" i="31" s="1"/>
  <c r="B21" i="19" s="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G19" i="31"/>
  <c r="H19" i="31" s="1"/>
  <c r="F19" i="31"/>
  <c r="E19" i="31"/>
  <c r="D19" i="31"/>
  <c r="P17" i="31"/>
  <c r="Q17" i="31" s="1"/>
  <c r="O17" i="31"/>
  <c r="N17" i="31"/>
  <c r="K17" i="31" s="1"/>
  <c r="B18" i="19" s="1"/>
  <c r="M17" i="31"/>
  <c r="G17" i="31"/>
  <c r="H17" i="31" s="1"/>
  <c r="F17" i="31"/>
  <c r="E17" i="31"/>
  <c r="D17" i="31"/>
  <c r="P15" i="31"/>
  <c r="Q15" i="31" s="1"/>
  <c r="O15" i="31"/>
  <c r="N15" i="31"/>
  <c r="M15" i="31"/>
  <c r="L15" i="31"/>
  <c r="C16" i="19" s="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C14" i="31"/>
  <c r="C15" i="32" s="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P12" i="31"/>
  <c r="Q12" i="31" s="1"/>
  <c r="O12" i="31"/>
  <c r="N12" i="31"/>
  <c r="M12" i="31"/>
  <c r="P11" i="31"/>
  <c r="Q11" i="31" s="1"/>
  <c r="O11" i="31"/>
  <c r="N11" i="31"/>
  <c r="M11" i="31"/>
  <c r="G11" i="31"/>
  <c r="H11" i="31" s="1"/>
  <c r="F11" i="31"/>
  <c r="E11" i="31"/>
  <c r="D11" i="31"/>
  <c r="G10" i="31"/>
  <c r="H10" i="31" s="1"/>
  <c r="F10" i="31"/>
  <c r="E10" i="31"/>
  <c r="D10" i="31"/>
  <c r="P9" i="31"/>
  <c r="Q9" i="31" s="1"/>
  <c r="O9" i="31"/>
  <c r="N9" i="31"/>
  <c r="M9" i="31"/>
  <c r="P8" i="31"/>
  <c r="Q8" i="31" s="1"/>
  <c r="O8" i="31"/>
  <c r="N8" i="31"/>
  <c r="M8" i="31"/>
  <c r="G8" i="31"/>
  <c r="H8" i="31" s="1"/>
  <c r="F8" i="31"/>
  <c r="E8" i="31"/>
  <c r="D8" i="31"/>
  <c r="G7" i="31"/>
  <c r="H7" i="31" s="1"/>
  <c r="F7" i="31"/>
  <c r="E7" i="31"/>
  <c r="D7" i="31"/>
  <c r="P6" i="31"/>
  <c r="Q6" i="31" s="1"/>
  <c r="O6" i="31"/>
  <c r="N6" i="31"/>
  <c r="M6" i="31"/>
  <c r="L6" i="31"/>
  <c r="C7" i="19" s="1"/>
  <c r="G6" i="31"/>
  <c r="H6" i="31" s="1"/>
  <c r="F6" i="31"/>
  <c r="E6" i="31"/>
  <c r="D6" i="31"/>
  <c r="C6" i="31"/>
  <c r="C7" i="32" s="1"/>
  <c r="C43" i="32"/>
  <c r="C37" i="32"/>
  <c r="C31" i="32"/>
  <c r="C24" i="32"/>
  <c r="C8" i="31" l="1"/>
  <c r="C9" i="32" s="1"/>
  <c r="L11" i="31"/>
  <c r="C12" i="19" s="1"/>
  <c r="K15" i="31"/>
  <c r="B16" i="19" s="1"/>
  <c r="L17" i="31"/>
  <c r="C18" i="19" s="1"/>
  <c r="L26" i="31"/>
  <c r="C27" i="19" s="1"/>
  <c r="C32" i="31"/>
  <c r="C33" i="32" s="1"/>
  <c r="K35" i="31"/>
  <c r="B36" i="19" s="1"/>
  <c r="L9" i="31"/>
  <c r="C10" i="19" s="1"/>
  <c r="C13" i="31"/>
  <c r="C14" i="32" s="1"/>
  <c r="C21" i="31"/>
  <c r="C22" i="32" s="1"/>
  <c r="L19" i="31"/>
  <c r="C20" i="19" s="1"/>
  <c r="B6" i="31"/>
  <c r="B7" i="32" s="1"/>
  <c r="C11" i="31"/>
  <c r="C12" i="32" s="1"/>
  <c r="C17" i="31"/>
  <c r="C18" i="32" s="1"/>
  <c r="C25" i="31"/>
  <c r="C26" i="32" s="1"/>
  <c r="L31" i="31"/>
  <c r="C32" i="19" s="1"/>
  <c r="C41" i="31"/>
  <c r="C42" i="32" s="1"/>
  <c r="C28" i="31"/>
  <c r="C29" i="32" s="1"/>
  <c r="C7" i="31"/>
  <c r="C8" i="32" s="1"/>
  <c r="K19" i="31"/>
  <c r="B20" i="19" s="1"/>
  <c r="B7" i="31"/>
  <c r="B8" i="32" s="1"/>
  <c r="L8" i="31"/>
  <c r="C9" i="19" s="1"/>
  <c r="L12" i="31"/>
  <c r="C13" i="19" s="1"/>
  <c r="C19" i="31"/>
  <c r="C20" i="32" s="1"/>
  <c r="L20" i="31"/>
  <c r="C21" i="19" s="1"/>
  <c r="C27" i="31"/>
  <c r="C28" i="32" s="1"/>
  <c r="L32" i="31"/>
  <c r="C33" i="19" s="1"/>
  <c r="C45" i="31"/>
  <c r="C46" i="32" s="1"/>
  <c r="C40" i="31"/>
  <c r="C41" i="32" s="1"/>
  <c r="C10" i="31"/>
  <c r="C11" i="32" s="1"/>
  <c r="K6" i="33"/>
  <c r="B6" i="33" s="1"/>
  <c r="K7" i="33"/>
  <c r="B7" i="33" s="1"/>
  <c r="K8" i="33"/>
  <c r="B8" i="33" s="1"/>
  <c r="K10" i="33"/>
  <c r="B10" i="33" s="1"/>
  <c r="K11" i="33"/>
  <c r="B11" i="33" s="1"/>
  <c r="K13" i="33"/>
  <c r="B13" i="33" s="1"/>
  <c r="K14" i="33"/>
  <c r="B14" i="33" s="1"/>
  <c r="K15" i="33"/>
  <c r="B15" i="33" s="1"/>
  <c r="K17" i="33"/>
  <c r="B17" i="33" s="1"/>
  <c r="K19" i="33"/>
  <c r="B19" i="33" s="1"/>
  <c r="K20" i="33"/>
  <c r="B20" i="33" s="1"/>
  <c r="K21" i="33"/>
  <c r="B21" i="33" s="1"/>
  <c r="K23" i="33"/>
  <c r="B23" i="33" s="1"/>
  <c r="K25" i="33"/>
  <c r="B25" i="33" s="1"/>
  <c r="K27" i="33"/>
  <c r="B27" i="33" s="1"/>
  <c r="K28" i="33"/>
  <c r="B28" i="33" s="1"/>
  <c r="K29" i="33"/>
  <c r="B29" i="33" s="1"/>
  <c r="K30" i="33"/>
  <c r="B30" i="33" s="1"/>
  <c r="K32" i="33"/>
  <c r="B32" i="33" s="1"/>
  <c r="K34" i="33"/>
  <c r="B34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K21" i="31"/>
  <c r="B22" i="19" s="1"/>
  <c r="B23" i="31"/>
  <c r="B24" i="32" s="1"/>
  <c r="K28" i="31"/>
  <c r="B29" i="19" s="1"/>
  <c r="K31" i="31"/>
  <c r="B32" i="19" s="1"/>
  <c r="D11" i="33"/>
  <c r="D12" i="33" s="1"/>
  <c r="D13" i="33" s="1"/>
  <c r="D14" i="33" s="1"/>
  <c r="D15" i="33" s="1"/>
  <c r="W6" i="33"/>
  <c r="N6" i="33" s="1"/>
  <c r="W8" i="33"/>
  <c r="N8" i="33" s="1"/>
  <c r="W9" i="33"/>
  <c r="N9" i="33" s="1"/>
  <c r="W11" i="33"/>
  <c r="N11" i="33" s="1"/>
  <c r="W12" i="33"/>
  <c r="N12" i="33" s="1"/>
  <c r="W13" i="33"/>
  <c r="N13" i="33" s="1"/>
  <c r="W15" i="33"/>
  <c r="N15" i="33" s="1"/>
  <c r="W17" i="33"/>
  <c r="N17" i="33" s="1"/>
  <c r="W19" i="33"/>
  <c r="N19" i="33" s="1"/>
  <c r="W20" i="33"/>
  <c r="N20" i="33" s="1"/>
  <c r="W21" i="33"/>
  <c r="N21" i="33" s="1"/>
  <c r="W22" i="33"/>
  <c r="N22" i="33" s="1"/>
  <c r="W24" i="33"/>
  <c r="N24" i="33" s="1"/>
  <c r="W26" i="33"/>
  <c r="N26" i="33" s="1"/>
  <c r="W28" i="33"/>
  <c r="N28" i="33" s="1"/>
  <c r="W30" i="33"/>
  <c r="N30" i="33" s="1"/>
  <c r="W31" i="33"/>
  <c r="N31" i="33" s="1"/>
  <c r="W32" i="33"/>
  <c r="N32" i="33" s="1"/>
  <c r="W35" i="33"/>
  <c r="N35" i="33" s="1"/>
  <c r="K8" i="31"/>
  <c r="B9" i="19" s="1"/>
  <c r="K11" i="31"/>
  <c r="B12" i="19" s="1"/>
  <c r="K9" i="31"/>
  <c r="B10" i="19" s="1"/>
  <c r="K12" i="31"/>
  <c r="B13" i="19" s="1"/>
  <c r="K26" i="31"/>
  <c r="B27" i="19" s="1"/>
  <c r="K30" i="31"/>
  <c r="B31" i="19" s="1"/>
  <c r="B14" i="31"/>
  <c r="B15" i="32" s="1"/>
  <c r="B28" i="31"/>
  <c r="B29" i="32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<sst xmlns="http://schemas.openxmlformats.org/spreadsheetml/2006/main" count="1708" uniqueCount="199">
  <si>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</si>
  <si>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</si>
  <si>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</si>
  <si>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</si>
  <si>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</si>
  <si>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</si>
  <si>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</si>
  <si>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</si>
  <si>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</si>
  <si>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</si>
  <si>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</si>
  <si>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</si>
  <si>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</si>
  <si>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</si>
  <si>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</si>
  <si>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</si>
  <si>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</si>
  <si>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</si>
  <si>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</si>
  <si>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</si>
  <si>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</si>
  <si>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</si>
  <si>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</si>
  <si>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</si>
  <si>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</si>
  <si>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</si>
  <si>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</si>
  <si>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</si>
  <si>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</si>
  <si>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</si>
  <si>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</si>
  <si>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</si>
  <si>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</si>
  <si>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</si>
  <si>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</si>
  <si>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</si>
  <si>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</si>
  <si>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</si>
  <si>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</si>
  <si>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</si>
  <si>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</si>
  <si>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</si>
  <si>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</si>
  <si>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</si>
  <si>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</si>
  <si>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</si>
  <si>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</si>
  <si>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</si>
  <si>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</si>
  <si>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</si>
  <si>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</si>
  <si>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</si>
  <si>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</si>
  <si>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</si>
  <si>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</si>
  <si>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</si>
  <si>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</si>
  <si>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</si>
  <si>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</si>
  <si>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</si>
  <si>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</si>
  <si>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</si>
  <si>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</si>
  <si>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</si>
  <si>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</si>
  <si>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</si>
  <si>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</si>
  <si>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</si>
  <si>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</si>
  <si>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</si>
  <si>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</si>
  <si>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</si>
  <si>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</si>
  <si>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</si>
  <si>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</si>
  <si>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</si>
  <si>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</si>
  <si>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</si>
  <si>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</si>
  <si>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</si>
  <si>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</si>
  <si>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</si>
  <si>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</si>
  <si>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</si>
  <si>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</si>
  <si>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</si>
  <si>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</si>
  <si>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</si>
  <si>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</si>
  <si>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</si>
  <si>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</si>
  <si>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</si>
  <si>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</si>
  <si>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</si>
  <si>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</si>
  <si>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</si>
  <si>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</si>
  <si>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</si>
  <si>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</si>
  <si>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</si>
  <si>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</si>
  <si>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</si>
  <si>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</si>
  <si>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</si>
  <si>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</si>
  <si>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</si>
  <si>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</si>
  <si>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</si>
  <si>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</si>
  <si>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</si>
  <si>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</si>
  <si>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</si>
  <si>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</si>
  <si>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</si>
  <si>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</si>
  <si>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</si>
  <si>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</si>
  <si>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</si>
  <si>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</si>
  <si>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</si>
  <si>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</si>
  <si>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</si>
  <si>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</si>
  <si>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</si>
  <si>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</si>
  <si>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</si>
  <si>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</si>
  <si>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</si>
  <si>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</si>
  <si>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P:\asp\Analyses\Obj2.4\InappropriateDrugPharyngitisTonsillitisStrepKids.xlsx</t>
  </si>
  <si>
    <t>06.Pharyngitis/tonsillitis/strep kids: crude and adjusted odds of inappr Drug</t>
  </si>
  <si>
    <t>1 Male</t>
  </si>
  <si>
    <t>2 Female</t>
  </si>
  <si>
    <t>Program: S:\asp\prog\RoxanaD\PredictiveFactors\InappropiateDrug_Multilevel_06k.sas Date:  07APR2020 15:02:18  User: roxanad Host:  SAL-DA-1</t>
  </si>
  <si>
    <t>CA, CE, DB, FA was defined appropriate in Analysis plan: 2.4 details for ob 2 part 4                        15:01 Tuesday, April 7, 2020  72</t>
  </si>
  <si>
    <t>Chelsea email on Mon 2020-02-03 11:35 AM: For the did they get appropriate antibiotics for both models it would only be in those who got ant</t>
  </si>
  <si>
    <t>The FREQ Procedure</t>
  </si>
  <si>
    <t xml:space="preserve">                                                                                                          Cumulative    Cumulative</t>
  </si>
  <si>
    <t>inapprDrug    rx    subclass                                                     Frequency     Percent     Frequency      Percent</t>
  </si>
  <si>
    <t>----------------------------------------------------------------------------------------------------------------------------------</t>
  </si>
  <si>
    <t xml:space="preserve">0              1    J01CA.extended spectrum                                         38574       75.20         38574        75.20  </t>
  </si>
  <si>
    <t xml:space="preserve">0              1    J01CE.betalactamase sensitive                                    1321        2.58         39895        77.78  </t>
  </si>
  <si>
    <t xml:space="preserve">0              1    J01DB.first generation [drugs cephalexin, cefadroxil]             608        1.19         40503        78.96  </t>
  </si>
  <si>
    <t xml:space="preserve">0              1    J01FA                                                            7589       14.80         48092        93.76  </t>
  </si>
  <si>
    <t xml:space="preserve">1              1    J01AA                                                               8        0.02         48100        93.77  </t>
  </si>
  <si>
    <t xml:space="preserve">1              1    J01CF.beta-lactamase resistant                                      S        0.01         48107        93.79  </t>
  </si>
  <si>
    <t xml:space="preserve">1              1    J01CR.combinations, including betalactamase inhibitors           1121        2.19         49228        95.97  </t>
  </si>
  <si>
    <t xml:space="preserve">1              1    J01DC.second generation [cefaclor, cefprozil, cefuroxime]        1689        3.29         50917        99.27  </t>
  </si>
  <si>
    <t xml:space="preserve">1              1    J01DD.third generation [cefixime]                                 114        0.22         51031        99.49  </t>
  </si>
  <si>
    <t xml:space="preserve">1              1    J01EE.combinations [septra]                                        93        0.18         51124        99.67  </t>
  </si>
  <si>
    <t xml:space="preserve">1              1    J01FF                                                             164        0.32         51288        99.99  </t>
  </si>
  <si>
    <t xml:space="preserve">1              1    J01MA                                                               S        0.01         51293       100.00  </t>
  </si>
  <si>
    <t xml:space="preserve">                                                                            Cumulative    Cumulative</t>
  </si>
  <si>
    <t>diagg                                       age    Frequency     Percent     Frequency      Percent</t>
  </si>
  <si>
    <t>----------------------------------------------------------------------------------------------------</t>
  </si>
  <si>
    <t xml:space="preserve">06.Pharyngitis/tonsillitis/strep    kids(0-14)        51293      100.00         51293       100.00 </t>
  </si>
  <si>
    <t>Program: S:\asp\prog\RoxanaD\PredictiveFactors\InappropiateDrug_Multilevel_06k.sas Date: 07APR2020 15:02:18 User: roxanad Host: SAL-DA-1</t>
  </si>
  <si>
    <t>06.Pharyngitis/tonsillitis/strep kids: crude and adjusted odds of inappr Drug - all info</t>
  </si>
  <si>
    <t>P:\asp\Analyses\Obj2.4\InappropriateDrugPharyngitisTonsillitisStrepAdults.xlsx</t>
  </si>
  <si>
    <t>06.Pharyngitis/tonsillitis/strep adults: crude and adjusted odds of inappr Drug</t>
  </si>
  <si>
    <t>NOTE: THIS NEEDS UPDATED OUTPUT WITH THE CORRECT AGE GRP REF</t>
  </si>
  <si>
    <t>Program: S:\asp\prog\RoxanaD\PredictiveFactors\InappropiateDrug_Multilevel_06a.sas Date:  08APR2020  5:43:24  User: roxanad Host:  SAL-DA-1</t>
  </si>
  <si>
    <t>CA, CE, DB, FA was defined appropriate in Analysis plan: 2.4 details for ob 2 part 4                      05:42 Wednesday, April 8, 2020  60</t>
  </si>
  <si>
    <t xml:space="preserve">                                                                                                             Cumulative    Cumulative</t>
  </si>
  <si>
    <t>inapprDrug    rx    subclass                                                      Frequency       Percent     Frequency      Percent</t>
  </si>
  <si>
    <t>-------------------------------------------------------------------------------------------------------------------------------------</t>
  </si>
  <si>
    <t xml:space="preserve">0              1    J01CA.extended spectrum                                         45955          51.72         45955        51.72  </t>
  </si>
  <si>
    <t xml:space="preserve">0              1    J01CE.betalactamase sensitive                                    9954          11.20         55909        62.92  </t>
  </si>
  <si>
    <t xml:space="preserve">0              1    J01DB.first generation [drugs cephalexin, cefadroxil]            1401           1.58         57310        64.50  </t>
  </si>
  <si>
    <t xml:space="preserve">0              1    J01FA                                                           21705          24.43         79015        88.92  </t>
  </si>
  <si>
    <t xml:space="preserve">1              1    A02BD                                                        Suppress           0.00         79019        88.93  </t>
  </si>
  <si>
    <t xml:space="preserve">1              1    J01AA                                                             308           0.35         79327        89.27  </t>
  </si>
  <si>
    <t xml:space="preserve">1              1    J01CF.beta-lactamase resistant                                     38           0.04         79365        89.32  </t>
  </si>
  <si>
    <t xml:space="preserve">1              1    J01CR.combinations, including betalactamase inhibitors           5595           6.30         84960        95.61  </t>
  </si>
  <si>
    <t xml:space="preserve">1              1    J01DC.second generation [cefaclor, cefprozil, cefuroxime]        1331           1.50         86291        97.11  </t>
  </si>
  <si>
    <t xml:space="preserve">1              1    J01DD.third generation [cefixime]                                  26           0.03         86317        97.14  </t>
  </si>
  <si>
    <t xml:space="preserve">1              1    J01EE.combinations [septra]                                       324           0.36         86641        97.50  </t>
  </si>
  <si>
    <t xml:space="preserve">1              1    J01FF                                                            1366           1.54         88007        99.04  </t>
  </si>
  <si>
    <t xml:space="preserve">1              1    J01MA                                                             796           0.90         88803        99.94  </t>
  </si>
  <si>
    <t xml:space="preserve">1              1    J01XE                                                              28           0.03         88831        99.97  </t>
  </si>
  <si>
    <t xml:space="preserve">1              1    J01XX                                                              27           0.03         88858       100.00  </t>
  </si>
  <si>
    <t xml:space="preserve">1              1    VANCOMYCIN                                                   Suppress           0.00         88859       100.00  </t>
  </si>
  <si>
    <t xml:space="preserve">                                                                               Cumulative    Cumulative</t>
  </si>
  <si>
    <t>diagg                                       age     Frequency       Percent     Frequency      Percent</t>
  </si>
  <si>
    <t>-------------------------------------------------------------------------------------------------------</t>
  </si>
  <si>
    <t>06.Pharyngitis/tonsillitis/strep adults: crude and adjusted odds of inappr Drug - all info</t>
  </si>
  <si>
    <t xml:space="preserve">06.Pharyngitis/tonsillitis/strep    adults(15+)       88859         100.00         88859       100.00  </t>
  </si>
  <si>
    <t>p&lt;0.01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</si>
  <si>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</si>
  <si>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Program: S:\asp\prog\RoxanaD\PredictiveFactors\InappropiateDrug_Multilevel_06a.sas Date: 07JUN2020 10:21:50 User: roxanad Host: SAL-DA-</t>
  </si>
  <si>
    <t>Program: S:\asp\prog\RoxanaD\PredictiveFactors\InappropiateDrug_Multilevel_06a.sas Date: 07JUN2020 10:21:50 User: roxanad Host: SAL-DA-1</t>
  </si>
  <si>
    <t xml:space="preserve">Age- and sex-adjusted odds ratios (average and 95% confidence intervals), excluding extended spectrum penicillins (J01CA), β-lactamase-sensitive penicillins (J01CE), macrolides (J01FA) and first-generation cephalosporins (J01DB), patient ages 0-14
</t>
  </si>
  <si>
    <t>Age- and sex-adjusted odds ratios (average and 95% confidence intervals), excluding extended spectrum penicillins (J01CA), β-lactamase-sensitive penicillins (J01CE), macrolides (J01FA) and first-generation cephalosporins (J01DB), patient ages 15 and older</t>
  </si>
  <si>
    <t>Supplement Table X.X:  Predictors of Ambulatory Primary Care Physician Visits for Pharyngitis Among Adults Resulting in Inappropriate Antibiotic Dispensations, 2014-2016</t>
  </si>
  <si>
    <t>Supplement Table X.X:  Predictors of Ambulatory Primary Care Physician Visits for Pharyngitis Among Children Resulting in Inappropriate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</si>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</sst>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4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1" xfId="44" applyNumberFormat="1" applyFill="1" applyBorder="1" applyAlignment="1">
      <alignment horizontal="right" vertical="center" indent="1"/>
    </xf>
    <xf numFmtId="167" fontId="19" fillId="36" borderId="21" xfId="44" applyNumberFormat="1" applyFill="1" applyBorder="1" applyAlignment="1">
      <alignment horizontal="right" vertical="center" indent="1"/>
    </xf>
    <xf numFmtId="167" fontId="19" fillId="36" borderId="23" xfId="44" applyNumberFormat="1" applyFill="1" applyBorder="1" applyAlignment="1">
      <alignment horizontal="right" vertical="center" indent="1"/>
    </xf>
    <xf numFmtId="167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0" fontId="33" fillId="0" borderId="0" xfId="0" applyFont="1" applyAlignment="1">
      <alignment horizontal="left"/>
    </xf>
    <xf numFmtId="0" fontId="0" fillId="0" borderId="0" xfId="0" applyFont="1"/>
    <xf numFmtId="0" fontId="33" fillId="0" borderId="0" xfId="0" applyFon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top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0.13122999999999996</c:v>
                  </c:pt>
                  <c:pt idx="4">
                    <c:v>5.5290000000000061E-2</c:v>
                  </c:pt>
                  <c:pt idx="5">
                    <c:v>2.7689999999999881E-2</c:v>
                  </c:pt>
                  <c:pt idx="7">
                    <c:v>7.3700000000000099E-2</c:v>
                  </c:pt>
                  <c:pt idx="8">
                    <c:v>0.16654999999999998</c:v>
                  </c:pt>
                  <c:pt idx="9">
                    <c:v>0.27568999999999999</c:v>
                  </c:pt>
                  <c:pt idx="11">
                    <c:v>8.873999999999993E-2</c:v>
                  </c:pt>
                  <c:pt idx="13">
                    <c:v>0.24713999999999992</c:v>
                  </c:pt>
                  <c:pt idx="15">
                    <c:v>0.2925000000000002</c:v>
                  </c:pt>
                  <c:pt idx="16">
                    <c:v>0.3606600000000002</c:v>
                  </c:pt>
                  <c:pt idx="17">
                    <c:v>0.46760999999999986</c:v>
                  </c:pt>
                  <c:pt idx="18">
                    <c:v>0.6654199999999999</c:v>
                  </c:pt>
                  <c:pt idx="20">
                    <c:v>0.34989999999999988</c:v>
                  </c:pt>
                  <c:pt idx="22">
                    <c:v>0.28714000000000017</c:v>
                  </c:pt>
                  <c:pt idx="24">
                    <c:v>0.3380399999999999</c:v>
                  </c:pt>
                  <c:pt idx="26">
                    <c:v>6.5630000000000077E-2</c:v>
                  </c:pt>
                  <c:pt idx="27">
                    <c:v>7.3260000000000103E-2</c:v>
                  </c:pt>
                  <c:pt idx="28">
                    <c:v>0.17305999999999999</c:v>
                  </c:pt>
                  <c:pt idx="31">
                    <c:v>4.6329999999999982E-2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0.11780000000000013</c:v>
                  </c:pt>
                  <c:pt idx="4">
                    <c:v>5.264000000000002E-2</c:v>
                  </c:pt>
                  <c:pt idx="5">
                    <c:v>2.6940000000000075E-2</c:v>
                  </c:pt>
                  <c:pt idx="7">
                    <c:v>6.9199999999999928E-2</c:v>
                  </c:pt>
                  <c:pt idx="8">
                    <c:v>0.14755999999999991</c:v>
                  </c:pt>
                  <c:pt idx="9">
                    <c:v>0.23175000000000012</c:v>
                  </c:pt>
                  <c:pt idx="11">
                    <c:v>8.122000000000007E-2</c:v>
                  </c:pt>
                  <c:pt idx="13">
                    <c:v>0.20105000000000006</c:v>
                  </c:pt>
                  <c:pt idx="15">
                    <c:v>0.23447999999999991</c:v>
                  </c:pt>
                  <c:pt idx="16">
                    <c:v>0.29649999999999999</c:v>
                  </c:pt>
                  <c:pt idx="17">
                    <c:v>0.36884000000000006</c:v>
                  </c:pt>
                  <c:pt idx="18">
                    <c:v>0.4553100000000001</c:v>
                  </c:pt>
                  <c:pt idx="20">
                    <c:v>0.26957000000000009</c:v>
                  </c:pt>
                  <c:pt idx="22">
                    <c:v>0.22987999999999986</c:v>
                  </c:pt>
                  <c:pt idx="24">
                    <c:v>0.27581000000000011</c:v>
                  </c:pt>
                  <c:pt idx="26">
                    <c:v>6.2000000000000055E-2</c:v>
                  </c:pt>
                  <c:pt idx="27">
                    <c:v>6.6879999999999939E-2</c:v>
                  </c:pt>
                  <c:pt idx="28">
                    <c:v>0.1502699999999999</c:v>
                  </c:pt>
                  <c:pt idx="31">
                    <c:v>4.4170000000000043E-2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1.15141</c:v>
                </c:pt>
                <c:pt idx="4">
                  <c:v>1.09819</c:v>
                </c:pt>
                <c:pt idx="5">
                  <c:v>0.99209000000000003</c:v>
                </c:pt>
                <c:pt idx="7">
                  <c:v>1.13286</c:v>
                </c:pt>
                <c:pt idx="8">
                  <c:v>1.29474</c:v>
                </c:pt>
                <c:pt idx="9">
                  <c:v>1.4537500000000001</c:v>
                </c:pt>
                <c:pt idx="11">
                  <c:v>0.95820000000000005</c:v>
                </c:pt>
                <c:pt idx="13">
                  <c:v>1.07789</c:v>
                </c:pt>
                <c:pt idx="15">
                  <c:v>1.1822299999999999</c:v>
                </c:pt>
                <c:pt idx="16">
                  <c:v>1.66676</c:v>
                </c:pt>
                <c:pt idx="17">
                  <c:v>1.74603</c:v>
                </c:pt>
                <c:pt idx="18">
                  <c:v>1.4419500000000001</c:v>
                </c:pt>
                <c:pt idx="20">
                  <c:v>1.1741900000000001</c:v>
                </c:pt>
                <c:pt idx="22">
                  <c:v>1.1527099999999999</c:v>
                </c:pt>
                <c:pt idx="24">
                  <c:v>1.49804</c:v>
                </c:pt>
                <c:pt idx="26">
                  <c:v>1.11791</c:v>
                </c:pt>
                <c:pt idx="27">
                  <c:v>0.76842999999999995</c:v>
                </c:pt>
                <c:pt idx="28">
                  <c:v>1.1408199999999999</c:v>
                </c:pt>
                <c:pt idx="31">
                  <c:v>0.94974000000000003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0.23995</c:v>
                  </c:pt>
                  <c:pt idx="3">
                    <c:v>8.1610000000000071E-2</c:v>
                  </c:pt>
                  <c:pt idx="4">
                    <c:v>7.7629999999999977E-2</c:v>
                  </c:pt>
                  <c:pt idx="6">
                    <c:v>8.3010000000000028E-2</c:v>
                  </c:pt>
                  <c:pt idx="7">
                    <c:v>4.6350000000000002E-2</c:v>
                  </c:pt>
                  <c:pt idx="9">
                    <c:v>0.12244999999999995</c:v>
                  </c:pt>
                  <c:pt idx="10">
                    <c:v>0.13395000000000001</c:v>
                  </c:pt>
                  <c:pt idx="11">
                    <c:v>0.15420999999999996</c:v>
                  </c:pt>
                  <c:pt idx="13">
                    <c:v>0.40110999999999986</c:v>
                  </c:pt>
                  <c:pt idx="15">
                    <c:v>0.12601000000000018</c:v>
                  </c:pt>
                  <c:pt idx="16">
                    <c:v>0.58413999999999999</c:v>
                  </c:pt>
                  <c:pt idx="17">
                    <c:v>1.8194700000000001</c:v>
                  </c:pt>
                  <c:pt idx="19">
                    <c:v>0.13181999999999994</c:v>
                  </c:pt>
                  <c:pt idx="21">
                    <c:v>0.42603999999999997</c:v>
                  </c:pt>
                  <c:pt idx="23">
                    <c:v>0.62247000000000008</c:v>
                  </c:pt>
                  <c:pt idx="24">
                    <c:v>1.02576</c:v>
                  </c:pt>
                  <c:pt idx="25">
                    <c:v>1.2228999999999997</c:v>
                  </c:pt>
                  <c:pt idx="26">
                    <c:v>1.34311</c:v>
                  </c:pt>
                  <c:pt idx="28">
                    <c:v>0.46022000000000007</c:v>
                  </c:pt>
                  <c:pt idx="30">
                    <c:v>0.44924000000000008</c:v>
                  </c:pt>
                  <c:pt idx="32">
                    <c:v>0.47170000000000001</c:v>
                  </c:pt>
                  <c:pt idx="34">
                    <c:v>1.0917000000000001</c:v>
                  </c:pt>
                  <c:pt idx="36">
                    <c:v>0.11941000000000002</c:v>
                  </c:pt>
                  <c:pt idx="37">
                    <c:v>0.12252999999999992</c:v>
                  </c:pt>
                  <c:pt idx="38">
                    <c:v>0.27726999999999991</c:v>
                  </c:pt>
                  <c:pt idx="41">
                    <c:v>8.4749999999999881E-2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0.17363000000000001</c:v>
                  </c:pt>
                  <c:pt idx="3">
                    <c:v>7.3369999999999935E-2</c:v>
                  </c:pt>
                  <c:pt idx="4">
                    <c:v>7.0579999999999976E-2</c:v>
                  </c:pt>
                  <c:pt idx="6">
                    <c:v>7.672000000000001E-2</c:v>
                  </c:pt>
                  <c:pt idx="7">
                    <c:v>4.4119999999999937E-2</c:v>
                  </c:pt>
                  <c:pt idx="9">
                    <c:v>0.11014999999999997</c:v>
                  </c:pt>
                  <c:pt idx="10">
                    <c:v>0.11843000000000004</c:v>
                  </c:pt>
                  <c:pt idx="11">
                    <c:v>0.13319999999999999</c:v>
                  </c:pt>
                  <c:pt idx="13">
                    <c:v>0.29037000000000013</c:v>
                  </c:pt>
                  <c:pt idx="15">
                    <c:v>0.11310999999999993</c:v>
                  </c:pt>
                  <c:pt idx="16">
                    <c:v>0.36680000000000001</c:v>
                  </c:pt>
                  <c:pt idx="17">
                    <c:v>0.89946000000000004</c:v>
                  </c:pt>
                  <c:pt idx="19">
                    <c:v>0.11568999999999996</c:v>
                  </c:pt>
                  <c:pt idx="21">
                    <c:v>0.31751000000000007</c:v>
                  </c:pt>
                  <c:pt idx="23">
                    <c:v>0.43776999999999999</c:v>
                  </c:pt>
                  <c:pt idx="24">
                    <c:v>0.74900000000000011</c:v>
                  </c:pt>
                  <c:pt idx="25">
                    <c:v>0.80020000000000024</c:v>
                  </c:pt>
                  <c:pt idx="26">
                    <c:v>0.70111000000000001</c:v>
                  </c:pt>
                  <c:pt idx="28">
                    <c:v>0.31842999999999999</c:v>
                  </c:pt>
                  <c:pt idx="30">
                    <c:v>0.32133</c:v>
                  </c:pt>
                  <c:pt idx="32">
                    <c:v>0.35115999999999992</c:v>
                  </c:pt>
                  <c:pt idx="34">
                    <c:v>0.62262000000000006</c:v>
                  </c:pt>
                  <c:pt idx="36">
                    <c:v>0.1087800000000001</c:v>
                  </c:pt>
                  <c:pt idx="37">
                    <c:v>0.10365000000000002</c:v>
                  </c:pt>
                  <c:pt idx="38">
                    <c:v>0.22581000000000007</c:v>
                  </c:pt>
                  <c:pt idx="41">
                    <c:v>7.8309999999999991E-2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0.62819000000000003</c:v>
                </c:pt>
                <c:pt idx="3">
                  <c:v>0.72729999999999995</c:v>
                </c:pt>
                <c:pt idx="4">
                  <c:v>0.77656000000000003</c:v>
                </c:pt>
                <c:pt idx="6">
                  <c:v>1.01257</c:v>
                </c:pt>
                <c:pt idx="7">
                  <c:v>0.91879999999999995</c:v>
                </c:pt>
                <c:pt idx="9">
                  <c:v>1.09578</c:v>
                </c:pt>
                <c:pt idx="10">
                  <c:v>1.0218</c:v>
                </c:pt>
                <c:pt idx="11">
                  <c:v>0.97716000000000003</c:v>
                </c:pt>
                <c:pt idx="13">
                  <c:v>1.0516700000000001</c:v>
                </c:pt>
                <c:pt idx="15">
                  <c:v>1.1044799999999999</c:v>
                </c:pt>
                <c:pt idx="16">
                  <c:v>0.98589000000000004</c:v>
                </c:pt>
                <c:pt idx="17">
                  <c:v>1.77885</c:v>
                </c:pt>
                <c:pt idx="19">
                  <c:v>0.94584999999999997</c:v>
                </c:pt>
                <c:pt idx="21">
                  <c:v>1.2463900000000001</c:v>
                </c:pt>
                <c:pt idx="23">
                  <c:v>1.4753000000000001</c:v>
                </c:pt>
                <c:pt idx="24">
                  <c:v>2.7760899999999999</c:v>
                </c:pt>
                <c:pt idx="25">
                  <c:v>2.3150400000000002</c:v>
                </c:pt>
                <c:pt idx="26">
                  <c:v>1.4667600000000001</c:v>
                </c:pt>
                <c:pt idx="28">
                  <c:v>1.0335799999999999</c:v>
                </c:pt>
                <c:pt idx="30">
                  <c:v>1.12856</c:v>
                </c:pt>
                <c:pt idx="32">
                  <c:v>1.3741399999999999</c:v>
                </c:pt>
                <c:pt idx="34">
                  <c:v>1.4490000000000001</c:v>
                </c:pt>
                <c:pt idx="36">
                  <c:v>1.22163</c:v>
                </c:pt>
                <c:pt idx="37">
                  <c:v>0.67256000000000005</c:v>
                </c:pt>
                <c:pt idx="38">
                  <c:v>1.21655</c:v>
                </c:pt>
                <c:pt idx="41">
                  <c:v>1.03105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53B-4896-BCB7-130C3F21413B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0.62819000000000003</c:v>
                </c:pt>
                <c:pt idx="3">
                  <c:v>0.72729999999999995</c:v>
                </c:pt>
                <c:pt idx="4">
                  <c:v>0.77656000000000003</c:v>
                </c:pt>
                <c:pt idx="6">
                  <c:v>1.01257</c:v>
                </c:pt>
                <c:pt idx="7">
                  <c:v>0.91879999999999995</c:v>
                </c:pt>
                <c:pt idx="9">
                  <c:v>1.09578</c:v>
                </c:pt>
                <c:pt idx="10">
                  <c:v>1.0218</c:v>
                </c:pt>
                <c:pt idx="11">
                  <c:v>0.97716000000000003</c:v>
                </c:pt>
                <c:pt idx="13">
                  <c:v>1.0516700000000001</c:v>
                </c:pt>
                <c:pt idx="15">
                  <c:v>1.1044799999999999</c:v>
                </c:pt>
                <c:pt idx="16">
                  <c:v>0.98589000000000004</c:v>
                </c:pt>
                <c:pt idx="17">
                  <c:v>1.77885</c:v>
                </c:pt>
                <c:pt idx="19">
                  <c:v>0.94584999999999997</c:v>
                </c:pt>
                <c:pt idx="21">
                  <c:v>1.2463900000000001</c:v>
                </c:pt>
                <c:pt idx="23">
                  <c:v>1.4753000000000001</c:v>
                </c:pt>
                <c:pt idx="24">
                  <c:v>2.7760899999999999</c:v>
                </c:pt>
                <c:pt idx="25">
                  <c:v>2.3150400000000002</c:v>
                </c:pt>
                <c:pt idx="26">
                  <c:v>1.4667600000000001</c:v>
                </c:pt>
                <c:pt idx="28">
                  <c:v>1.0335799999999999</c:v>
                </c:pt>
                <c:pt idx="30">
                  <c:v>1.12856</c:v>
                </c:pt>
                <c:pt idx="32">
                  <c:v>1.3741399999999999</c:v>
                </c:pt>
                <c:pt idx="34">
                  <c:v>1.4490000000000001</c:v>
                </c:pt>
                <c:pt idx="36">
                  <c:v>1.22163</c:v>
                </c:pt>
                <c:pt idx="37">
                  <c:v>0.67256000000000005</c:v>
                </c:pt>
                <c:pt idx="38">
                  <c:v>1.21655</c:v>
                </c:pt>
                <c:pt idx="41">
                  <c:v>1.03105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tabSelected="1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629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0.07871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2225" cy="6762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Pharyngitis Among Adults Resulting in Inappropriate Antibiotic Dispensations, 2014-2016</a:t>
          </a:r>
          <a:endParaRPr lang="en-US" sz="8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excluding extended spectrum penicillins (J01CA), </a:t>
          </a:r>
          <a:r>
            <a:rPr lang="el-GR" sz="8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US" sz="8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lactamase-sensitive penicillins (J01CE), macrolides (J01FA) and first-generation cephalosporins (J01DB), patient ages 15 and older</a:t>
          </a:r>
          <a:endParaRPr lang="en-US" sz="8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642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0.07522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6460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Pharyngitis Among Children</a:t>
          </a:r>
          <a:r>
            <a:rPr lang="en-US" sz="8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r>
            <a:rPr lang="en-US" sz="8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Resulting in Inappropriate Antibiotic Dispensations, 2014-2016</a:t>
          </a:r>
          <a:endParaRPr lang="en-US" sz="8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excluding extended spectrum penicillins (J01CA), </a:t>
          </a:r>
          <a:r>
            <a:rPr lang="el-GR" sz="800" b="0" baseline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Segoe UI" panose="020B0502040204020203" pitchFamily="34" charset="0"/>
              <a:cs typeface="Calibri" panose="020F0502020204030204" pitchFamily="34" charset="0"/>
            </a:rPr>
            <a:t>β</a:t>
          </a:r>
          <a:r>
            <a:rPr lang="en-US" sz="8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-lactamase-sensitive penicillins (J01CE), macrolides (J01FA) and first-generation cephalosporins (J01DB), patient ages 0-14</a:t>
          </a:r>
          <a:endParaRPr lang="en-US" sz="8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G3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7" s="16" customFormat="1" ht="29.25" customHeight="1" x14ac:dyDescent="0.2">
      <c r="A1" s="81" t="s">
        <v>193</v>
      </c>
      <c r="B1" s="81"/>
      <c r="C1" s="81"/>
    </row>
    <row r="2" spans="1:7" s="16" customFormat="1" ht="38.25" customHeight="1" x14ac:dyDescent="0.2">
      <c r="A2" s="82" t="s">
        <v>192</v>
      </c>
      <c r="B2" s="82"/>
      <c r="C2" s="82"/>
    </row>
    <row r="3" spans="1:7" ht="6" customHeight="1" x14ac:dyDescent="0.2">
      <c r="A3" s="75"/>
      <c r="B3" s="76"/>
      <c r="C3" s="77"/>
    </row>
    <row r="4" spans="1:7" ht="26.25" customHeight="1" x14ac:dyDescent="0.2">
      <c r="A4" s="1" t="s">
        <v>71</v>
      </c>
      <c r="B4" s="2" t="s">
        <v>107</v>
      </c>
      <c r="C4" s="28" t="s">
        <v>106</v>
      </c>
      <c r="G4" s="80"/>
    </row>
    <row r="5" spans="1:7" ht="14.25" customHeight="1" x14ac:dyDescent="0.2">
      <c r="A5" s="10" t="s">
        <v>104</v>
      </c>
      <c r="B5" s="14"/>
      <c r="C5" s="46"/>
    </row>
    <row r="6" spans="1:7" ht="14.25" customHeight="1" x14ac:dyDescent="0.2">
      <c r="A6" s="5" t="s">
        <v>80</v>
      </c>
      <c r="B6" s="20"/>
      <c r="C6" s="29"/>
    </row>
    <row r="7" spans="1:7" ht="14.25" customHeight="1" x14ac:dyDescent="0.2">
      <c r="A7" s="12" t="s">
        <v>77</v>
      </c>
      <c r="B7" s="33" t="str">
        <f>tbl_data!K6</f>
        <v>1.15 (1.03-1.28)</v>
      </c>
      <c r="C7" s="30">
        <f>tbl_data!L6</f>
        <v>1.0500000000000001E-2</v>
      </c>
    </row>
    <row r="8" spans="1:7" ht="14.25" customHeight="1" x14ac:dyDescent="0.2">
      <c r="A8" s="5" t="s">
        <v>78</v>
      </c>
      <c r="B8" s="34"/>
      <c r="C8" s="29"/>
    </row>
    <row r="9" spans="1:7" ht="14.25" customHeight="1" x14ac:dyDescent="0.2">
      <c r="A9" s="12" t="s">
        <v>73</v>
      </c>
      <c r="B9" s="33" t="str">
        <f>tbl_data!K8</f>
        <v>1.10 (1.05-1.15)</v>
      </c>
      <c r="C9" s="30">
        <f>tbl_data!L8</f>
        <v>2.0000000000000001E-4</v>
      </c>
    </row>
    <row r="10" spans="1:7" ht="14.25" customHeight="1" x14ac:dyDescent="0.2">
      <c r="A10" s="5" t="s">
        <v>76</v>
      </c>
      <c r="B10" s="34" t="str">
        <f>tbl_data!K9</f>
        <v>0.99 (0.97-1.02)</v>
      </c>
      <c r="C10" s="29">
        <f>tbl_data!L9</f>
        <v>0.57179999999999997</v>
      </c>
    </row>
    <row r="11" spans="1:7" ht="14.25" customHeight="1" x14ac:dyDescent="0.2">
      <c r="A11" s="6" t="s">
        <v>86</v>
      </c>
      <c r="B11" s="33"/>
      <c r="C11" s="30"/>
    </row>
    <row r="12" spans="1:7" ht="14.25" customHeight="1" x14ac:dyDescent="0.2">
      <c r="A12" s="13">
        <v>1</v>
      </c>
      <c r="B12" s="34" t="str">
        <f>tbl_data!K11</f>
        <v>1.13 (1.06-1.21)</v>
      </c>
      <c r="C12" s="29">
        <f>tbl_data!L11</f>
        <v>1E-4</v>
      </c>
    </row>
    <row r="13" spans="1:7" ht="14.25" customHeight="1" x14ac:dyDescent="0.2">
      <c r="A13" s="12">
        <v>2</v>
      </c>
      <c r="B13" s="33" t="str">
        <f>tbl_data!K12</f>
        <v>1.29 (1.15-1.46)</v>
      </c>
      <c r="C13" s="30" t="str">
        <f>tbl_data!L12</f>
        <v>&lt;0.0001</v>
      </c>
    </row>
    <row r="14" spans="1:7" ht="14.25" customHeight="1" x14ac:dyDescent="0.2">
      <c r="A14" s="13" t="s">
        <v>87</v>
      </c>
      <c r="B14" s="34" t="str">
        <f>tbl_data!K13</f>
        <v>1.45 (1.22-1.73)</v>
      </c>
      <c r="C14" s="29" t="str">
        <f>tbl_data!L13</f>
        <v>&lt;0.0001</v>
      </c>
    </row>
    <row r="15" spans="1:7" ht="14.25" customHeight="1" x14ac:dyDescent="0.2">
      <c r="A15" s="10" t="s">
        <v>103</v>
      </c>
      <c r="B15" s="35"/>
      <c r="C15" s="47"/>
    </row>
    <row r="16" spans="1:7" ht="14.25" customHeight="1" x14ac:dyDescent="0.2">
      <c r="A16" s="11" t="s">
        <v>93</v>
      </c>
      <c r="B16" s="36" t="str">
        <f>tbl_data!K15</f>
        <v>0.96 (0.88-1.05)</v>
      </c>
      <c r="C16" s="32">
        <f>tbl_data!L15</f>
        <v>0.34470000000000001</v>
      </c>
    </row>
    <row r="17" spans="1:3" ht="14.25" customHeight="1" x14ac:dyDescent="0.2">
      <c r="A17" s="6" t="s">
        <v>78</v>
      </c>
      <c r="B17" s="33"/>
      <c r="C17" s="30"/>
    </row>
    <row r="18" spans="1:3" ht="14.25" customHeight="1" x14ac:dyDescent="0.2">
      <c r="A18" s="13" t="s">
        <v>73</v>
      </c>
      <c r="B18" s="34" t="str">
        <f>tbl_data!K17</f>
        <v>1.08 (0.88-1.33)</v>
      </c>
      <c r="C18" s="29">
        <f>tbl_data!L17</f>
        <v>0.47639999999999999</v>
      </c>
    </row>
    <row r="19" spans="1:3" ht="14.25" customHeight="1" x14ac:dyDescent="0.2">
      <c r="A19" s="6" t="s">
        <v>94</v>
      </c>
      <c r="B19" s="33"/>
      <c r="C19" s="30"/>
    </row>
    <row r="20" spans="1:3" ht="14.25" customHeight="1" x14ac:dyDescent="0.2">
      <c r="A20" s="13" t="s">
        <v>95</v>
      </c>
      <c r="B20" s="34" t="str">
        <f>tbl_data!K19</f>
        <v>1.18 (0.95-1.47)</v>
      </c>
      <c r="C20" s="29">
        <f>tbl_data!L19</f>
        <v>0.13780000000000001</v>
      </c>
    </row>
    <row r="21" spans="1:3" ht="14.25" customHeight="1" x14ac:dyDescent="0.2">
      <c r="A21" s="12" t="s">
        <v>96</v>
      </c>
      <c r="B21" s="33" t="str">
        <f>tbl_data!K20</f>
        <v>1.67 (1.37-2.03)</v>
      </c>
      <c r="C21" s="30" t="str">
        <f>tbl_data!L20</f>
        <v>&lt;0.0001</v>
      </c>
    </row>
    <row r="22" spans="1:3" ht="14.25" customHeight="1" x14ac:dyDescent="0.2">
      <c r="A22" s="13" t="s">
        <v>97</v>
      </c>
      <c r="B22" s="34" t="str">
        <f>tbl_data!K21</f>
        <v>1.75 (1.38-2.21)</v>
      </c>
      <c r="C22" s="29" t="str">
        <f>tbl_data!L21</f>
        <v>&lt;0.0001</v>
      </c>
    </row>
    <row r="23" spans="1:3" ht="14.25" customHeight="1" x14ac:dyDescent="0.2">
      <c r="A23" s="12" t="s">
        <v>98</v>
      </c>
      <c r="B23" s="33" t="str">
        <f>tbl_data!K22</f>
        <v>1.44 (0.99-2.11)</v>
      </c>
      <c r="C23" s="30">
        <f>tbl_data!L22</f>
        <v>5.8700000000000002E-2</v>
      </c>
    </row>
    <row r="24" spans="1:3" ht="14.25" customHeight="1" x14ac:dyDescent="0.2">
      <c r="A24" s="5" t="s">
        <v>81</v>
      </c>
      <c r="B24" s="34"/>
      <c r="C24" s="29"/>
    </row>
    <row r="25" spans="1:3" ht="14.25" customHeight="1" x14ac:dyDescent="0.2">
      <c r="A25" s="12" t="s">
        <v>75</v>
      </c>
      <c r="B25" s="33" t="str">
        <f>tbl_data!K24</f>
        <v>1.17 (0.90-1.52)</v>
      </c>
      <c r="C25" s="30">
        <f>tbl_data!L24</f>
        <v>0.22750000000000001</v>
      </c>
    </row>
    <row r="26" spans="1:3" ht="14.25" customHeight="1" x14ac:dyDescent="0.2">
      <c r="A26" s="5" t="s">
        <v>79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1.15 (0.92-1.44)</v>
      </c>
      <c r="C27" s="30">
        <f>tbl_data!L26</f>
        <v>0.21049999999999999</v>
      </c>
    </row>
    <row r="28" spans="1:3" ht="14.25" customHeight="1" x14ac:dyDescent="0.2">
      <c r="A28" s="5" t="s">
        <v>84</v>
      </c>
      <c r="B28" s="34"/>
      <c r="C28" s="29"/>
    </row>
    <row r="29" spans="1:3" ht="14.25" customHeight="1" x14ac:dyDescent="0.2">
      <c r="A29" s="12" t="s">
        <v>74</v>
      </c>
      <c r="B29" s="33" t="str">
        <f>tbl_data!K28</f>
        <v>1.50 (1.22-1.84)</v>
      </c>
      <c r="C29" s="30" t="str">
        <f>tbl_data!L28</f>
        <v>&lt;0.0001</v>
      </c>
    </row>
    <row r="30" spans="1:3" ht="14.25" customHeight="1" x14ac:dyDescent="0.2">
      <c r="A30" s="5" t="s">
        <v>85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1.12 (1.06-1.18)</v>
      </c>
      <c r="C31" s="30">
        <f>tbl_data!L30</f>
        <v>1E-4</v>
      </c>
    </row>
    <row r="32" spans="1:3" ht="14.25" customHeight="1" x14ac:dyDescent="0.2">
      <c r="A32" s="13" t="s">
        <v>82</v>
      </c>
      <c r="B32" s="34" t="str">
        <f>tbl_data!K31</f>
        <v>0.77 (0.70-0.84)</v>
      </c>
      <c r="C32" s="29" t="str">
        <f>tbl_data!L31</f>
        <v>&lt;0.0001</v>
      </c>
    </row>
    <row r="33" spans="1:3" ht="14.25" customHeight="1" x14ac:dyDescent="0.2">
      <c r="A33" s="15" t="s">
        <v>83</v>
      </c>
      <c r="B33" s="33" t="str">
        <f>tbl_data!K32</f>
        <v>1.14 (0.99-1.31)</v>
      </c>
      <c r="C33" s="30">
        <f>tbl_data!L32</f>
        <v>6.7500000000000004E-2</v>
      </c>
    </row>
    <row r="34" spans="1:3" ht="14.25" customHeight="1" x14ac:dyDescent="0.2">
      <c r="A34" s="10" t="s">
        <v>74</v>
      </c>
      <c r="B34" s="35"/>
      <c r="C34" s="47"/>
    </row>
    <row r="35" spans="1:3" ht="14.25" customHeight="1" x14ac:dyDescent="0.2">
      <c r="A35" s="5" t="s">
        <v>101</v>
      </c>
      <c r="B35" s="34"/>
      <c r="C35" s="29"/>
    </row>
    <row r="36" spans="1:3" ht="14.25" customHeight="1" x14ac:dyDescent="0.2">
      <c r="A36" s="21" t="s">
        <v>102</v>
      </c>
      <c r="B36" s="37" t="str">
        <f>tbl_data!K35</f>
        <v>0.95 (0.91-1.00)</v>
      </c>
      <c r="C36" s="31">
        <f>tbl_data!L35</f>
        <v>3.3799999999999997E-2</v>
      </c>
    </row>
    <row r="37" spans="1:3" ht="18" customHeight="1" x14ac:dyDescent="0.2">
      <c r="A37" s="83" t="s">
        <v>188</v>
      </c>
      <c r="B37" s="83"/>
      <c r="C37" s="83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activeCell="G12" sqref="G1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30" customHeight="1" x14ac:dyDescent="0.2">
      <c r="A1" s="81" t="s">
        <v>194</v>
      </c>
      <c r="B1" s="81"/>
      <c r="C1" s="81"/>
    </row>
    <row r="2" spans="1:3" s="16" customFormat="1" ht="37.5" customHeight="1" x14ac:dyDescent="0.2">
      <c r="A2" s="82" t="s">
        <v>191</v>
      </c>
      <c r="B2" s="82"/>
      <c r="C2" s="82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71</v>
      </c>
      <c r="B4" s="2" t="s">
        <v>107</v>
      </c>
      <c r="C4" s="28" t="s">
        <v>106</v>
      </c>
    </row>
    <row r="5" spans="1:3" ht="14.25" customHeight="1" x14ac:dyDescent="0.2">
      <c r="A5" s="10" t="s">
        <v>104</v>
      </c>
      <c r="B5" s="14"/>
      <c r="C5" s="46"/>
    </row>
    <row r="6" spans="1:3" ht="14.25" customHeight="1" x14ac:dyDescent="0.2">
      <c r="A6" s="5" t="s">
        <v>110</v>
      </c>
      <c r="B6" s="20"/>
      <c r="C6" s="29"/>
    </row>
    <row r="7" spans="1:3" ht="14.25" customHeight="1" x14ac:dyDescent="0.2">
      <c r="A7" s="12" t="s">
        <v>111</v>
      </c>
      <c r="B7" s="33" t="str">
        <f>tbl_data!B6</f>
        <v>0.63 (0.45-0.87)</v>
      </c>
      <c r="C7" s="30">
        <f>tbl_data!C6</f>
        <v>4.8999999999999998E-3</v>
      </c>
    </row>
    <row r="8" spans="1:3" ht="14.25" customHeight="1" x14ac:dyDescent="0.2">
      <c r="A8" s="39" t="s">
        <v>112</v>
      </c>
      <c r="B8" s="34" t="str">
        <f>tbl_data!B7</f>
        <v>0.73 (0.65-0.81)</v>
      </c>
      <c r="C8" s="29" t="str">
        <f>tbl_data!C7</f>
        <v>&lt;0.0001</v>
      </c>
    </row>
    <row r="9" spans="1:3" ht="14.25" customHeight="1" x14ac:dyDescent="0.2">
      <c r="A9" s="38" t="s">
        <v>113</v>
      </c>
      <c r="B9" s="33" t="str">
        <f>tbl_data!B8</f>
        <v>0.78 (0.71-0.85)</v>
      </c>
      <c r="C9" s="30" t="str">
        <f>tbl_data!C8</f>
        <v>&lt;0.0001</v>
      </c>
    </row>
    <row r="10" spans="1:3" ht="14.25" customHeight="1" x14ac:dyDescent="0.2">
      <c r="A10" s="5" t="s">
        <v>78</v>
      </c>
      <c r="B10" s="34"/>
      <c r="C10" s="29"/>
    </row>
    <row r="11" spans="1:3" ht="14.25" customHeight="1" x14ac:dyDescent="0.2">
      <c r="A11" s="12" t="s">
        <v>73</v>
      </c>
      <c r="B11" s="33" t="str">
        <f>tbl_data!B10</f>
        <v>1.01 (0.94-1.10)</v>
      </c>
      <c r="C11" s="30">
        <f>tbl_data!C10</f>
        <v>0.75600000000000001</v>
      </c>
    </row>
    <row r="12" spans="1:3" ht="14.25" customHeight="1" x14ac:dyDescent="0.2">
      <c r="A12" s="5" t="s">
        <v>76</v>
      </c>
      <c r="B12" s="34" t="str">
        <f>tbl_data!B11</f>
        <v>0.92 (0.87-0.97)</v>
      </c>
      <c r="C12" s="29">
        <f>tbl_data!C11</f>
        <v>6.9999999999999999E-4</v>
      </c>
    </row>
    <row r="13" spans="1:3" ht="14.25" customHeight="1" x14ac:dyDescent="0.2">
      <c r="A13" s="6" t="s">
        <v>114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1.10 (0.99-1.22)</v>
      </c>
      <c r="C14" s="29">
        <f>tbl_data!C13</f>
        <v>9.06E-2</v>
      </c>
    </row>
    <row r="15" spans="1:3" ht="14.25" customHeight="1" x14ac:dyDescent="0.2">
      <c r="A15" s="12">
        <v>3</v>
      </c>
      <c r="B15" s="33" t="str">
        <f>tbl_data!B14</f>
        <v>1.02 (0.90-1.16)</v>
      </c>
      <c r="C15" s="30">
        <f>tbl_data!C14</f>
        <v>0.73150000000000004</v>
      </c>
    </row>
    <row r="16" spans="1:3" ht="14.25" customHeight="1" x14ac:dyDescent="0.2">
      <c r="A16" s="13" t="s">
        <v>115</v>
      </c>
      <c r="B16" s="34" t="str">
        <f>tbl_data!B15</f>
        <v>0.98 (0.84-1.13)</v>
      </c>
      <c r="C16" s="29">
        <f>tbl_data!C15</f>
        <v>0.75729999999999997</v>
      </c>
    </row>
    <row r="17" spans="1:3" ht="14.25" customHeight="1" x14ac:dyDescent="0.2">
      <c r="A17" s="6" t="s">
        <v>116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1.05 (0.76-1.45)</v>
      </c>
      <c r="C18" s="29">
        <f>tbl_data!C17</f>
        <v>0.75990000000000002</v>
      </c>
    </row>
    <row r="19" spans="1:3" ht="14.25" customHeight="1" x14ac:dyDescent="0.2">
      <c r="A19" s="6" t="s">
        <v>86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1.10 (0.99-1.23)</v>
      </c>
      <c r="C20" s="29">
        <f>tbl_data!C19</f>
        <v>7.1400000000000005E-2</v>
      </c>
    </row>
    <row r="21" spans="1:3" ht="14.25" customHeight="1" x14ac:dyDescent="0.2">
      <c r="A21" s="12">
        <v>2</v>
      </c>
      <c r="B21" s="33" t="str">
        <f>tbl_data!B20</f>
        <v>0.99 (0.62-1.57)</v>
      </c>
      <c r="C21" s="30">
        <f>tbl_data!C20</f>
        <v>0.95230000000000004</v>
      </c>
    </row>
    <row r="22" spans="1:3" ht="14.25" customHeight="1" x14ac:dyDescent="0.2">
      <c r="A22" s="13" t="s">
        <v>87</v>
      </c>
      <c r="B22" s="34" t="str">
        <f>tbl_data!B21</f>
        <v>1.78 (0.88-3.60)</v>
      </c>
      <c r="C22" s="29">
        <f>tbl_data!C21</f>
        <v>0.1091</v>
      </c>
    </row>
    <row r="23" spans="1:3" ht="14.25" customHeight="1" x14ac:dyDescent="0.2">
      <c r="A23" s="10" t="s">
        <v>103</v>
      </c>
      <c r="B23" s="35"/>
      <c r="C23" s="47"/>
    </row>
    <row r="24" spans="1:3" ht="14.25" customHeight="1" x14ac:dyDescent="0.2">
      <c r="A24" s="11" t="s">
        <v>93</v>
      </c>
      <c r="B24" s="36" t="str">
        <f>tbl_data!B23</f>
        <v>0.95 (0.83-1.08)</v>
      </c>
      <c r="C24" s="32">
        <f>tbl_data!C23</f>
        <v>0.40300000000000002</v>
      </c>
    </row>
    <row r="25" spans="1:3" ht="14.25" customHeight="1" x14ac:dyDescent="0.2">
      <c r="A25" s="6" t="s">
        <v>78</v>
      </c>
      <c r="B25" s="33"/>
      <c r="C25" s="30"/>
    </row>
    <row r="26" spans="1:3" ht="14.25" customHeight="1" x14ac:dyDescent="0.2">
      <c r="A26" s="13" t="s">
        <v>73</v>
      </c>
      <c r="B26" s="34" t="str">
        <f>tbl_data!B25</f>
        <v>1.25 (0.93-1.67)</v>
      </c>
      <c r="C26" s="29">
        <f>tbl_data!C25</f>
        <v>0.1421</v>
      </c>
    </row>
    <row r="27" spans="1:3" ht="14.25" customHeight="1" x14ac:dyDescent="0.2">
      <c r="A27" s="6" t="s">
        <v>94</v>
      </c>
      <c r="B27" s="33"/>
      <c r="C27" s="30"/>
    </row>
    <row r="28" spans="1:3" ht="14.25" customHeight="1" x14ac:dyDescent="0.2">
      <c r="A28" s="13" t="s">
        <v>95</v>
      </c>
      <c r="B28" s="34" t="str">
        <f>tbl_data!B27</f>
        <v>1.48 (1.04-2.10)</v>
      </c>
      <c r="C28" s="29">
        <f>tbl_data!C27</f>
        <v>3.04E-2</v>
      </c>
    </row>
    <row r="29" spans="1:3" ht="14.25" customHeight="1" x14ac:dyDescent="0.2">
      <c r="A29" s="12" t="s">
        <v>96</v>
      </c>
      <c r="B29" s="33" t="str">
        <f>tbl_data!B28</f>
        <v>2.78 (2.03-3.80)</v>
      </c>
      <c r="C29" s="30" t="str">
        <f>tbl_data!C28</f>
        <v>&lt;0.0001</v>
      </c>
    </row>
    <row r="30" spans="1:3" ht="14.25" customHeight="1" x14ac:dyDescent="0.2">
      <c r="A30" s="13" t="s">
        <v>97</v>
      </c>
      <c r="B30" s="34" t="str">
        <f>tbl_data!B29</f>
        <v>2.32 (1.51-3.54)</v>
      </c>
      <c r="C30" s="29">
        <f>tbl_data!C29</f>
        <v>1E-4</v>
      </c>
    </row>
    <row r="31" spans="1:3" ht="14.25" customHeight="1" x14ac:dyDescent="0.2">
      <c r="A31" s="12" t="s">
        <v>98</v>
      </c>
      <c r="B31" s="33" t="str">
        <f>tbl_data!B30</f>
        <v>1.47 (0.77-2.81)</v>
      </c>
      <c r="C31" s="30">
        <f>tbl_data!C30</f>
        <v>0.24809999999999999</v>
      </c>
    </row>
    <row r="32" spans="1:3" ht="14.25" customHeight="1" x14ac:dyDescent="0.2">
      <c r="A32" s="5" t="s">
        <v>81</v>
      </c>
      <c r="B32" s="34"/>
      <c r="C32" s="29"/>
    </row>
    <row r="33" spans="1:3" ht="14.25" customHeight="1" x14ac:dyDescent="0.2">
      <c r="A33" s="12" t="s">
        <v>75</v>
      </c>
      <c r="B33" s="33" t="str">
        <f>tbl_data!B32</f>
        <v>1.03 (0.72-1.49)</v>
      </c>
      <c r="C33" s="30">
        <f>tbl_data!C32</f>
        <v>0.86050000000000004</v>
      </c>
    </row>
    <row r="34" spans="1:3" ht="14.25" customHeight="1" x14ac:dyDescent="0.2">
      <c r="A34" s="5" t="s">
        <v>79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1.13 (0.81-1.58)</v>
      </c>
      <c r="C35" s="30">
        <f>tbl_data!C34</f>
        <v>0.4793</v>
      </c>
    </row>
    <row r="36" spans="1:3" ht="14.25" customHeight="1" x14ac:dyDescent="0.2">
      <c r="A36" s="5" t="s">
        <v>84</v>
      </c>
      <c r="B36" s="34"/>
      <c r="C36" s="29"/>
    </row>
    <row r="37" spans="1:3" ht="14.25" customHeight="1" x14ac:dyDescent="0.2">
      <c r="A37" s="12" t="s">
        <v>74</v>
      </c>
      <c r="B37" s="33" t="str">
        <f>tbl_data!B36</f>
        <v>1.37 (1.02-1.85)</v>
      </c>
      <c r="C37" s="30">
        <f>tbl_data!C36</f>
        <v>3.4799999999999998E-2</v>
      </c>
    </row>
    <row r="38" spans="1:3" ht="14.25" customHeight="1" x14ac:dyDescent="0.2">
      <c r="A38" s="5" t="s">
        <v>109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1.45 (0.83-2.54)</v>
      </c>
      <c r="C39" s="30">
        <f>tbl_data!C38</f>
        <v>0.19550000000000001</v>
      </c>
    </row>
    <row r="40" spans="1:3" ht="14.25" customHeight="1" x14ac:dyDescent="0.2">
      <c r="A40" s="5" t="s">
        <v>85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1.22 (1.11-1.34)</v>
      </c>
      <c r="C41" s="30" t="str">
        <f>tbl_data!C40</f>
        <v>&lt;0.0001</v>
      </c>
    </row>
    <row r="42" spans="1:3" ht="14.25" customHeight="1" x14ac:dyDescent="0.2">
      <c r="A42" s="13" t="s">
        <v>82</v>
      </c>
      <c r="B42" s="34" t="str">
        <f>tbl_data!B41</f>
        <v>0.67 (0.57-0.80)</v>
      </c>
      <c r="C42" s="29" t="str">
        <f>tbl_data!C41</f>
        <v>&lt;0.0001</v>
      </c>
    </row>
    <row r="43" spans="1:3" ht="14.25" customHeight="1" x14ac:dyDescent="0.2">
      <c r="A43" s="15" t="s">
        <v>83</v>
      </c>
      <c r="B43" s="33" t="str">
        <f>tbl_data!B42</f>
        <v>1.22 (0.99-1.49)</v>
      </c>
      <c r="C43" s="30">
        <f>tbl_data!C42</f>
        <v>6.13E-2</v>
      </c>
    </row>
    <row r="44" spans="1:3" ht="14.25" customHeight="1" x14ac:dyDescent="0.2">
      <c r="A44" s="10" t="s">
        <v>74</v>
      </c>
      <c r="B44" s="35"/>
      <c r="C44" s="47"/>
    </row>
    <row r="45" spans="1:3" ht="14.25" customHeight="1" x14ac:dyDescent="0.2">
      <c r="A45" s="5" t="s">
        <v>101</v>
      </c>
      <c r="B45" s="34"/>
      <c r="C45" s="29"/>
    </row>
    <row r="46" spans="1:3" ht="14.25" customHeight="1" x14ac:dyDescent="0.2">
      <c r="A46" s="21" t="s">
        <v>102</v>
      </c>
      <c r="B46" s="37" t="str">
        <f>tbl_data!B45</f>
        <v>1.03 (0.95-1.12)</v>
      </c>
      <c r="C46" s="31">
        <f>tbl_data!C45</f>
        <v>0.44800000000000001</v>
      </c>
    </row>
    <row r="47" spans="1:3" ht="18" customHeight="1" x14ac:dyDescent="0.2">
      <c r="A47" s="83" t="s">
        <v>188</v>
      </c>
      <c r="B47" s="83"/>
      <c r="C47" s="83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zoomScale="70" zoomScaleNormal="70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71</v>
      </c>
      <c r="B1" s="58"/>
      <c r="C1" s="59" t="s">
        <v>69</v>
      </c>
      <c r="D1" s="60"/>
      <c r="E1" s="61"/>
      <c r="F1" s="61"/>
      <c r="G1" s="61"/>
      <c r="H1" s="61"/>
      <c r="I1" s="61"/>
      <c r="M1" s="63" t="s">
        <v>71</v>
      </c>
      <c r="N1" s="58"/>
      <c r="O1" s="60" t="s">
        <v>70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88</v>
      </c>
      <c r="F2" s="61"/>
      <c r="G2" s="61"/>
      <c r="H2" s="61"/>
      <c r="I2" s="61"/>
      <c r="K2" s="62" t="s">
        <v>187</v>
      </c>
      <c r="M2" s="63"/>
      <c r="N2" s="58"/>
      <c r="O2" s="60"/>
      <c r="P2" s="59"/>
      <c r="Q2" s="61" t="s">
        <v>88</v>
      </c>
      <c r="R2" s="61"/>
      <c r="S2" s="61"/>
      <c r="T2" s="61"/>
      <c r="U2" s="61"/>
      <c r="W2" s="62" t="s">
        <v>187</v>
      </c>
    </row>
    <row r="3" spans="1:23" s="62" customFormat="1" x14ac:dyDescent="0.2">
      <c r="A3" s="58" t="s">
        <v>122</v>
      </c>
      <c r="B3" s="64" t="s">
        <v>121</v>
      </c>
      <c r="C3" s="60" t="s">
        <v>117</v>
      </c>
      <c r="D3" s="60" t="s">
        <v>118</v>
      </c>
      <c r="E3" s="61" t="s">
        <v>89</v>
      </c>
      <c r="F3" s="65" t="s">
        <v>119</v>
      </c>
      <c r="G3" s="65" t="s">
        <v>120</v>
      </c>
      <c r="H3" s="61" t="s">
        <v>90</v>
      </c>
      <c r="I3" s="61" t="s">
        <v>91</v>
      </c>
      <c r="J3" s="62" t="s">
        <v>92</v>
      </c>
      <c r="K3" s="62" t="s">
        <v>105</v>
      </c>
      <c r="M3" s="63"/>
      <c r="N3" s="64" t="s">
        <v>121</v>
      </c>
      <c r="O3" s="60" t="s">
        <v>117</v>
      </c>
      <c r="P3" s="59" t="s">
        <v>118</v>
      </c>
      <c r="Q3" s="61" t="s">
        <v>89</v>
      </c>
      <c r="R3" s="65" t="s">
        <v>119</v>
      </c>
      <c r="S3" s="65" t="s">
        <v>120</v>
      </c>
      <c r="T3" s="61" t="s">
        <v>90</v>
      </c>
      <c r="U3" s="61" t="s">
        <v>91</v>
      </c>
      <c r="V3" s="62" t="s">
        <v>92</v>
      </c>
      <c r="W3" s="62" t="s">
        <v>105</v>
      </c>
    </row>
    <row r="4" spans="1:23" x14ac:dyDescent="0.2">
      <c r="A4" s="45" t="s">
        <v>127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127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110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80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111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0.62819000000000003</v>
      </c>
      <c r="F6" s="53">
        <f>E6-H6</f>
        <v>0.17363000000000001</v>
      </c>
      <c r="G6" s="53">
        <f>I6-E6</f>
        <v>0.23995</v>
      </c>
      <c r="H6" s="54">
        <f>Odds_kids!F19</f>
        <v>0.45456000000000002</v>
      </c>
      <c r="I6" s="54">
        <f>Odds_kids!G19</f>
        <v>0.86814000000000002</v>
      </c>
      <c r="J6">
        <f>Odds_kids!H19</f>
        <v>4.8999999999999998E-3</v>
      </c>
      <c r="K6" t="str">
        <f t="shared" si="1"/>
        <v>*</v>
      </c>
      <c r="M6" s="25" t="s">
        <v>77</v>
      </c>
      <c r="N6" s="69" t="str">
        <f t="shared" si="2"/>
        <v xml:space="preserve">65 and Older </v>
      </c>
      <c r="O6" s="49">
        <v>0</v>
      </c>
      <c r="P6" s="55">
        <f t="shared" ref="P6" si="5">P5+2</f>
        <v>6</v>
      </c>
      <c r="Q6" s="53">
        <f>Odds_adults!E18</f>
        <v>1.15141</v>
      </c>
      <c r="R6" s="53">
        <f>Q6-T6</f>
        <v>0.11780000000000013</v>
      </c>
      <c r="S6" s="53">
        <f>U6-Q6</f>
        <v>0.13122999999999996</v>
      </c>
      <c r="T6" s="54">
        <f>Odds_adults!F18</f>
        <v>1.0336099999999999</v>
      </c>
      <c r="U6" s="54">
        <f>Odds_adults!G18</f>
        <v>1.28264</v>
      </c>
      <c r="V6">
        <f>Odds_adults!H18</f>
        <v>1.0500000000000001E-2</v>
      </c>
      <c r="W6" t="str">
        <f t="shared" si="3"/>
        <v xml:space="preserve"> </v>
      </c>
    </row>
    <row r="7" spans="1:23" x14ac:dyDescent="0.2">
      <c r="A7" s="43" t="s">
        <v>196</v>
      </c>
      <c r="B7" s="67" t="str">
        <f t="shared" si="0"/>
        <v>1-4*</v>
      </c>
      <c r="C7" s="50">
        <v>0</v>
      </c>
      <c r="D7" s="55">
        <f t="shared" si="4"/>
        <v>8</v>
      </c>
      <c r="E7" s="53">
        <f>Odds_kids!E20</f>
        <v>0.72729999999999995</v>
      </c>
      <c r="F7" s="53">
        <f t="shared" ref="F7:F45" si="6">E7-H7</f>
        <v>7.3369999999999935E-2</v>
      </c>
      <c r="G7" s="53">
        <f t="shared" ref="G7:G45" si="7">I7-E7</f>
        <v>8.1610000000000071E-2</v>
      </c>
      <c r="H7" s="54">
        <f>Odds_kids!F20</f>
        <v>0.65393000000000001</v>
      </c>
      <c r="I7" s="54">
        <f>Odds_kids!G20</f>
        <v>0.80891000000000002</v>
      </c>
      <c r="J7" t="str">
        <f>Odds_kids!H20</f>
        <v>&lt;.0001</v>
      </c>
      <c r="K7" t="str">
        <f t="shared" si="1"/>
        <v>*</v>
      </c>
      <c r="M7" s="23" t="s">
        <v>78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113</v>
      </c>
      <c r="B8" s="67" t="str">
        <f t="shared" si="0"/>
        <v>5-9*</v>
      </c>
      <c r="C8" s="50">
        <v>0</v>
      </c>
      <c r="D8" s="55">
        <f t="shared" si="4"/>
        <v>10</v>
      </c>
      <c r="E8" s="53">
        <f>Odds_kids!E21</f>
        <v>0.77656000000000003</v>
      </c>
      <c r="F8" s="53">
        <f t="shared" si="6"/>
        <v>7.0579999999999976E-2</v>
      </c>
      <c r="G8" s="53">
        <f t="shared" si="7"/>
        <v>7.7629999999999977E-2</v>
      </c>
      <c r="H8" s="54">
        <f>Odds_kids!F21</f>
        <v>0.70598000000000005</v>
      </c>
      <c r="I8" s="54">
        <f>Odds_kids!G21</f>
        <v>0.85419</v>
      </c>
      <c r="J8" t="str">
        <f>Odds_kids!H21</f>
        <v>&lt;.0001</v>
      </c>
      <c r="K8" t="str">
        <f t="shared" si="1"/>
        <v>*</v>
      </c>
      <c r="M8" s="25" t="s">
        <v>73</v>
      </c>
      <c r="N8" s="69" t="str">
        <f t="shared" si="2"/>
        <v>Male*</v>
      </c>
      <c r="O8" s="49">
        <v>0</v>
      </c>
      <c r="P8" s="55">
        <f>P7+2</f>
        <v>11</v>
      </c>
      <c r="Q8" s="53">
        <f>Odds_adults!E19</f>
        <v>1.09819</v>
      </c>
      <c r="R8" s="53">
        <f t="shared" ref="R8:R9" si="8">Q8-T8</f>
        <v>5.264000000000002E-2</v>
      </c>
      <c r="S8" s="53">
        <f t="shared" ref="S8:S9" si="9">U8-Q8</f>
        <v>5.5290000000000061E-2</v>
      </c>
      <c r="T8" s="54">
        <f>Odds_adults!F19</f>
        <v>1.04555</v>
      </c>
      <c r="U8" s="54">
        <f>Odds_adults!G19</f>
        <v>1.1534800000000001</v>
      </c>
      <c r="V8">
        <f>Odds_adults!H19</f>
        <v>2.0000000000000001E-4</v>
      </c>
      <c r="W8" t="str">
        <f t="shared" si="3"/>
        <v>*</v>
      </c>
    </row>
    <row r="9" spans="1:23" x14ac:dyDescent="0.2">
      <c r="A9" s="41" t="s">
        <v>78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76</v>
      </c>
      <c r="N9" s="68" t="str">
        <f t="shared" si="2"/>
        <v xml:space="preserve">Average Socioeconomic Factor Index (SEFI-2) </v>
      </c>
      <c r="O9" s="49">
        <v>0</v>
      </c>
      <c r="P9" s="55">
        <f>P8+3</f>
        <v>14</v>
      </c>
      <c r="Q9" s="53">
        <f>Odds_adults!E25</f>
        <v>0.99209000000000003</v>
      </c>
      <c r="R9" s="53">
        <f t="shared" si="8"/>
        <v>2.6940000000000075E-2</v>
      </c>
      <c r="S9" s="53">
        <f t="shared" si="9"/>
        <v>2.7689999999999881E-2</v>
      </c>
      <c r="T9" s="54">
        <f>Odds_adults!F25</f>
        <v>0.96514999999999995</v>
      </c>
      <c r="U9" s="54">
        <f>Odds_adults!G25</f>
        <v>1.0197799999999999</v>
      </c>
      <c r="V9">
        <f>Odds_adults!H25</f>
        <v>0.57179999999999997</v>
      </c>
      <c r="W9" t="str">
        <f t="shared" si="3"/>
        <v xml:space="preserve"> </v>
      </c>
    </row>
    <row r="10" spans="1:23" x14ac:dyDescent="0.2">
      <c r="A10" s="42" t="s">
        <v>73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1.01257</v>
      </c>
      <c r="F10" s="53">
        <f t="shared" si="6"/>
        <v>7.672000000000001E-2</v>
      </c>
      <c r="G10" s="53">
        <f t="shared" si="7"/>
        <v>8.3010000000000028E-2</v>
      </c>
      <c r="H10" s="54">
        <f>Odds_kids!F22</f>
        <v>0.93584999999999996</v>
      </c>
      <c r="I10" s="54">
        <f>Odds_kids!G22</f>
        <v>1.09558</v>
      </c>
      <c r="J10">
        <f>Odds_kids!H22</f>
        <v>0.75600000000000001</v>
      </c>
      <c r="K10" t="str">
        <f t="shared" si="1"/>
        <v xml:space="preserve"> </v>
      </c>
      <c r="M10" s="23" t="s">
        <v>86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76</v>
      </c>
      <c r="B11" s="51" t="str">
        <f t="shared" si="0"/>
        <v>Average Socioeconomic Factor Index (SEFI-2)*</v>
      </c>
      <c r="C11" s="50">
        <v>0</v>
      </c>
      <c r="D11" s="55">
        <f>D10+3</f>
        <v>18</v>
      </c>
      <c r="E11" s="53">
        <f>Odds_kids!E32</f>
        <v>0.91879999999999995</v>
      </c>
      <c r="F11" s="53">
        <f t="shared" si="6"/>
        <v>4.4119999999999937E-2</v>
      </c>
      <c r="G11" s="53">
        <f t="shared" si="7"/>
        <v>4.6350000000000002E-2</v>
      </c>
      <c r="H11" s="54">
        <f>Odds_kids!F32</f>
        <v>0.87468000000000001</v>
      </c>
      <c r="I11" s="54">
        <f>Odds_kids!G32</f>
        <v>0.96514999999999995</v>
      </c>
      <c r="J11">
        <f>Odds_kids!H32</f>
        <v>6.9999999999999999E-4</v>
      </c>
      <c r="K11" t="str">
        <f t="shared" si="1"/>
        <v>*</v>
      </c>
      <c r="M11" s="25">
        <v>1</v>
      </c>
      <c r="N11" s="69" t="str">
        <f t="shared" si="2"/>
        <v>1*</v>
      </c>
      <c r="O11" s="49">
        <v>0</v>
      </c>
      <c r="P11" s="55">
        <f t="shared" ref="P11:P13" si="10">P10+2</f>
        <v>19</v>
      </c>
      <c r="Q11" s="53">
        <f>Odds_adults!E20</f>
        <v>1.13286</v>
      </c>
      <c r="R11" s="53">
        <f t="shared" ref="R11:R13" si="11">Q11-T11</f>
        <v>6.9199999999999928E-2</v>
      </c>
      <c r="S11" s="53">
        <f t="shared" ref="S11:S13" si="12">U11-Q11</f>
        <v>7.3700000000000099E-2</v>
      </c>
      <c r="T11" s="54">
        <f>Odds_adults!F20</f>
        <v>1.06366</v>
      </c>
      <c r="U11" s="54">
        <f>Odds_adults!G20</f>
        <v>1.2065600000000001</v>
      </c>
      <c r="V11">
        <f>Odds_adults!H20</f>
        <v>1E-4</v>
      </c>
      <c r="W11" t="str">
        <f t="shared" si="3"/>
        <v>*</v>
      </c>
    </row>
    <row r="12" spans="1:23" x14ac:dyDescent="0.2">
      <c r="A12" s="41" t="s">
        <v>197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>2*</v>
      </c>
      <c r="O12" s="49">
        <v>0</v>
      </c>
      <c r="P12" s="55">
        <f t="shared" si="10"/>
        <v>21</v>
      </c>
      <c r="Q12" s="53">
        <f>Odds_adults!E21</f>
        <v>1.29474</v>
      </c>
      <c r="R12" s="53">
        <f t="shared" si="11"/>
        <v>0.14755999999999991</v>
      </c>
      <c r="S12" s="53">
        <f t="shared" si="12"/>
        <v>0.16654999999999998</v>
      </c>
      <c r="T12" s="54">
        <f>Odds_adults!F21</f>
        <v>1.1471800000000001</v>
      </c>
      <c r="U12" s="54">
        <f>Odds_adults!G21</f>
        <v>1.46129</v>
      </c>
      <c r="V12" t="str">
        <f>Odds_adults!H21</f>
        <v>&lt;.0001</v>
      </c>
      <c r="W12" t="str">
        <f t="shared" si="3"/>
        <v>*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1.09578</v>
      </c>
      <c r="F13" s="53">
        <f t="shared" si="6"/>
        <v>0.11014999999999997</v>
      </c>
      <c r="G13" s="53">
        <f t="shared" si="7"/>
        <v>0.12244999999999995</v>
      </c>
      <c r="H13" s="54">
        <f>Odds_kids!F28</f>
        <v>0.98563000000000001</v>
      </c>
      <c r="I13" s="54">
        <f>Odds_kids!G28</f>
        <v>1.2182299999999999</v>
      </c>
      <c r="J13">
        <f>Odds_kids!H28</f>
        <v>9.06E-2</v>
      </c>
      <c r="K13" t="str">
        <f t="shared" si="1"/>
        <v xml:space="preserve"> </v>
      </c>
      <c r="M13" s="25" t="s">
        <v>87</v>
      </c>
      <c r="N13" s="69" t="str">
        <f t="shared" si="2"/>
        <v>3 or Higher*</v>
      </c>
      <c r="O13" s="49">
        <v>0</v>
      </c>
      <c r="P13" s="55">
        <f t="shared" si="10"/>
        <v>23</v>
      </c>
      <c r="Q13" s="53">
        <f>Odds_adults!E22</f>
        <v>1.4537500000000001</v>
      </c>
      <c r="R13" s="53">
        <f t="shared" si="11"/>
        <v>0.23175000000000012</v>
      </c>
      <c r="S13" s="53">
        <f t="shared" si="12"/>
        <v>0.27568999999999999</v>
      </c>
      <c r="T13" s="54">
        <f>Odds_adults!F22</f>
        <v>1.222</v>
      </c>
      <c r="U13" s="54">
        <f>Odds_adults!G22</f>
        <v>1.7294400000000001</v>
      </c>
      <c r="V13" t="str">
        <f>Odds_adults!H22</f>
        <v>&lt;.0001</v>
      </c>
      <c r="W13" t="str">
        <f t="shared" si="3"/>
        <v>*</v>
      </c>
    </row>
    <row r="14" spans="1:23" x14ac:dyDescent="0.2">
      <c r="A14" s="42">
        <v>3</v>
      </c>
      <c r="B14" s="67" t="str">
        <f t="shared" si="0"/>
        <v xml:space="preserve">3 </v>
      </c>
      <c r="C14" s="50">
        <v>0</v>
      </c>
      <c r="D14" s="55">
        <f t="shared" si="4"/>
        <v>25</v>
      </c>
      <c r="E14" s="53">
        <f>Odds_kids!E29</f>
        <v>1.0218</v>
      </c>
      <c r="F14" s="53">
        <f t="shared" si="6"/>
        <v>0.11843000000000004</v>
      </c>
      <c r="G14" s="53">
        <f t="shared" si="7"/>
        <v>0.13395000000000001</v>
      </c>
      <c r="H14" s="54">
        <f>Odds_kids!F29</f>
        <v>0.90337000000000001</v>
      </c>
      <c r="I14" s="54">
        <f>Odds_kids!G29</f>
        <v>1.1557500000000001</v>
      </c>
      <c r="J14">
        <f>Odds_kids!H29</f>
        <v>0.73150000000000004</v>
      </c>
      <c r="K14" t="str">
        <f t="shared" si="1"/>
        <v xml:space="preserve"> </v>
      </c>
      <c r="M14" s="26" t="s">
        <v>126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115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0.97716000000000003</v>
      </c>
      <c r="F15" s="53">
        <f t="shared" si="6"/>
        <v>0.13319999999999999</v>
      </c>
      <c r="G15" s="53">
        <f t="shared" si="7"/>
        <v>0.15420999999999996</v>
      </c>
      <c r="H15" s="54">
        <f>Odds_kids!F30</f>
        <v>0.84396000000000004</v>
      </c>
      <c r="I15" s="54">
        <f>Odds_kids!G30</f>
        <v>1.13137</v>
      </c>
      <c r="J15">
        <f>Odds_kids!H30</f>
        <v>0.75729999999999997</v>
      </c>
      <c r="K15" t="str">
        <f t="shared" si="1"/>
        <v xml:space="preserve"> </v>
      </c>
      <c r="M15" s="23" t="s">
        <v>72</v>
      </c>
      <c r="N15" s="68" t="str">
        <f t="shared" si="2"/>
        <v xml:space="preserve">Average Age (Years) </v>
      </c>
      <c r="O15" s="49">
        <v>0</v>
      </c>
      <c r="P15" s="55">
        <f>P14+2</f>
        <v>28</v>
      </c>
      <c r="Q15" s="53">
        <f>Odds_adults!E8</f>
        <v>0.95820000000000005</v>
      </c>
      <c r="R15" s="53">
        <f>Q15-T15</f>
        <v>8.122000000000007E-2</v>
      </c>
      <c r="S15" s="53">
        <f>U15-Q15</f>
        <v>8.873999999999993E-2</v>
      </c>
      <c r="T15" s="54">
        <f>Odds_adults!F8</f>
        <v>0.87697999999999998</v>
      </c>
      <c r="U15" s="54">
        <f>Odds_adults!G8</f>
        <v>1.04694</v>
      </c>
      <c r="V15">
        <f>Odds_adults!H8</f>
        <v>0.34470000000000001</v>
      </c>
      <c r="W15" t="str">
        <f t="shared" si="3"/>
        <v xml:space="preserve"> </v>
      </c>
    </row>
    <row r="16" spans="1:23" x14ac:dyDescent="0.2">
      <c r="A16" s="41" t="s">
        <v>198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78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1.0516700000000001</v>
      </c>
      <c r="F17" s="53">
        <f t="shared" si="6"/>
        <v>0.29037000000000013</v>
      </c>
      <c r="G17" s="53">
        <f t="shared" si="7"/>
        <v>0.40110999999999986</v>
      </c>
      <c r="H17" s="54">
        <f>Odds_kids!F31</f>
        <v>0.76129999999999998</v>
      </c>
      <c r="I17" s="54">
        <f>Odds_kids!G31</f>
        <v>1.45278</v>
      </c>
      <c r="J17">
        <f>Odds_kids!H31</f>
        <v>0.75990000000000002</v>
      </c>
      <c r="K17" t="str">
        <f t="shared" si="1"/>
        <v xml:space="preserve"> </v>
      </c>
      <c r="M17" s="25" t="s">
        <v>73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1.07789</v>
      </c>
      <c r="R17" s="53">
        <f>Q17-T17</f>
        <v>0.20105000000000006</v>
      </c>
      <c r="S17" s="53">
        <f>U17-Q17</f>
        <v>0.24713999999999992</v>
      </c>
      <c r="T17" s="54">
        <f>Odds_adults!F9</f>
        <v>0.87683999999999995</v>
      </c>
      <c r="U17" s="54">
        <f>Odds_adults!G9</f>
        <v>1.3250299999999999</v>
      </c>
      <c r="V17">
        <f>Odds_adults!H9</f>
        <v>0.47639999999999999</v>
      </c>
      <c r="W17" t="str">
        <f t="shared" si="3"/>
        <v xml:space="preserve"> </v>
      </c>
    </row>
    <row r="18" spans="1:23" x14ac:dyDescent="0.2">
      <c r="A18" s="41" t="s">
        <v>86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94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 xml:space="preserve">1 </v>
      </c>
      <c r="C19" s="50">
        <v>0</v>
      </c>
      <c r="D19" s="55">
        <f t="shared" si="4"/>
        <v>37</v>
      </c>
      <c r="E19" s="53">
        <f>Odds_kids!E23</f>
        <v>1.1044799999999999</v>
      </c>
      <c r="F19" s="53">
        <f t="shared" si="6"/>
        <v>0.11310999999999993</v>
      </c>
      <c r="G19" s="53">
        <f t="shared" si="7"/>
        <v>0.12601000000000018</v>
      </c>
      <c r="H19" s="54">
        <f>Odds_kids!F23</f>
        <v>0.99136999999999997</v>
      </c>
      <c r="I19" s="54">
        <f>Odds_kids!G23</f>
        <v>1.2304900000000001</v>
      </c>
      <c r="J19">
        <f>Odds_kids!H23</f>
        <v>7.1400000000000005E-2</v>
      </c>
      <c r="K19" t="str">
        <f t="shared" si="1"/>
        <v xml:space="preserve"> </v>
      </c>
      <c r="M19" s="25" t="s">
        <v>95</v>
      </c>
      <c r="N19" s="69" t="str">
        <f t="shared" si="2"/>
        <v xml:space="preserve">Southern Health-Santé Sud </v>
      </c>
      <c r="O19" s="49">
        <v>0</v>
      </c>
      <c r="P19" s="55">
        <f t="shared" ref="P19:P22" si="13">P18+2</f>
        <v>38</v>
      </c>
      <c r="Q19" s="53">
        <f>Odds_adults!E12</f>
        <v>1.1822299999999999</v>
      </c>
      <c r="R19" s="53">
        <f t="shared" ref="R19:R22" si="14">Q19-T19</f>
        <v>0.23447999999999991</v>
      </c>
      <c r="S19" s="53">
        <f t="shared" ref="S19:S22" si="15">U19-Q19</f>
        <v>0.2925000000000002</v>
      </c>
      <c r="T19" s="54">
        <f>Odds_adults!F12</f>
        <v>0.94774999999999998</v>
      </c>
      <c r="U19" s="54">
        <f>Odds_adults!G12</f>
        <v>1.4747300000000001</v>
      </c>
      <c r="V19">
        <f>Odds_adults!H12</f>
        <v>0.13780000000000001</v>
      </c>
      <c r="W19" t="str">
        <f t="shared" si="3"/>
        <v xml:space="preserve"> 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0.98589000000000004</v>
      </c>
      <c r="F20" s="53">
        <f t="shared" si="6"/>
        <v>0.36680000000000001</v>
      </c>
      <c r="G20" s="53">
        <f t="shared" si="7"/>
        <v>0.58413999999999999</v>
      </c>
      <c r="H20" s="54">
        <f>Odds_kids!F24</f>
        <v>0.61909000000000003</v>
      </c>
      <c r="I20" s="54">
        <f>Odds_kids!G24</f>
        <v>1.57003</v>
      </c>
      <c r="J20">
        <f>Odds_kids!H24</f>
        <v>0.95230000000000004</v>
      </c>
      <c r="K20" t="str">
        <f t="shared" si="1"/>
        <v xml:space="preserve"> </v>
      </c>
      <c r="M20" s="25" t="s">
        <v>96</v>
      </c>
      <c r="N20" s="69" t="str">
        <f t="shared" si="2"/>
        <v>Prairie Mountain Health*</v>
      </c>
      <c r="O20" s="49">
        <v>0</v>
      </c>
      <c r="P20" s="55">
        <f t="shared" si="13"/>
        <v>40</v>
      </c>
      <c r="Q20" s="53">
        <f>Odds_adults!E13</f>
        <v>1.66676</v>
      </c>
      <c r="R20" s="53">
        <f t="shared" si="14"/>
        <v>0.29649999999999999</v>
      </c>
      <c r="S20" s="53">
        <f t="shared" si="15"/>
        <v>0.3606600000000002</v>
      </c>
      <c r="T20" s="54">
        <f>Odds_adults!F13</f>
        <v>1.37026</v>
      </c>
      <c r="U20" s="54">
        <f>Odds_adults!G13</f>
        <v>2.0274200000000002</v>
      </c>
      <c r="V20" t="str">
        <f>Odds_adults!H13</f>
        <v>&lt;.0001</v>
      </c>
      <c r="W20" t="str">
        <f t="shared" si="3"/>
        <v>*</v>
      </c>
    </row>
    <row r="21" spans="1:23" x14ac:dyDescent="0.2">
      <c r="A21" s="42" t="s">
        <v>87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1.77885</v>
      </c>
      <c r="F21" s="53">
        <f t="shared" si="6"/>
        <v>0.89946000000000004</v>
      </c>
      <c r="G21" s="53">
        <f t="shared" si="7"/>
        <v>1.8194700000000001</v>
      </c>
      <c r="H21" s="54">
        <f>Odds_kids!F25</f>
        <v>0.87939000000000001</v>
      </c>
      <c r="I21" s="54">
        <f>Odds_kids!G25</f>
        <v>3.5983200000000002</v>
      </c>
      <c r="J21">
        <f>Odds_kids!H25</f>
        <v>0.1091</v>
      </c>
      <c r="K21" t="str">
        <f t="shared" si="1"/>
        <v xml:space="preserve"> </v>
      </c>
      <c r="M21" s="25" t="s">
        <v>97</v>
      </c>
      <c r="N21" s="69" t="str">
        <f t="shared" si="2"/>
        <v>Interlake-Eastern RHA*</v>
      </c>
      <c r="O21" s="49">
        <v>0</v>
      </c>
      <c r="P21" s="55">
        <f t="shared" si="13"/>
        <v>42</v>
      </c>
      <c r="Q21" s="53">
        <f>Odds_adults!E10</f>
        <v>1.74603</v>
      </c>
      <c r="R21" s="53">
        <f t="shared" si="14"/>
        <v>0.36884000000000006</v>
      </c>
      <c r="S21" s="53">
        <f t="shared" si="15"/>
        <v>0.46760999999999986</v>
      </c>
      <c r="T21" s="54">
        <f>Odds_adults!F10</f>
        <v>1.3771899999999999</v>
      </c>
      <c r="U21" s="54">
        <f>Odds_adults!G10</f>
        <v>2.2136399999999998</v>
      </c>
      <c r="V21" t="str">
        <f>Odds_adults!H10</f>
        <v>&lt;.0001</v>
      </c>
      <c r="W21" t="str">
        <f t="shared" si="3"/>
        <v>*</v>
      </c>
    </row>
    <row r="22" spans="1:23" x14ac:dyDescent="0.2">
      <c r="A22" s="45" t="s">
        <v>126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98</v>
      </c>
      <c r="N22" s="69" t="str">
        <f t="shared" si="2"/>
        <v xml:space="preserve">Northern Health Region </v>
      </c>
      <c r="O22" s="49">
        <v>0</v>
      </c>
      <c r="P22" s="55">
        <f t="shared" si="13"/>
        <v>44</v>
      </c>
      <c r="Q22" s="53">
        <f>Odds_adults!E11</f>
        <v>1.4419500000000001</v>
      </c>
      <c r="R22" s="53">
        <f t="shared" si="14"/>
        <v>0.4553100000000001</v>
      </c>
      <c r="S22" s="53">
        <f t="shared" si="15"/>
        <v>0.6654199999999999</v>
      </c>
      <c r="T22" s="54">
        <f>Odds_adults!F11</f>
        <v>0.98663999999999996</v>
      </c>
      <c r="U22" s="54">
        <f>Odds_adults!G11</f>
        <v>2.10737</v>
      </c>
      <c r="V22">
        <f>Odds_adults!H11</f>
        <v>5.8700000000000002E-2</v>
      </c>
      <c r="W22" t="str">
        <f t="shared" si="3"/>
        <v xml:space="preserve"> </v>
      </c>
    </row>
    <row r="23" spans="1:23" x14ac:dyDescent="0.2">
      <c r="A23" s="44" t="s">
        <v>93</v>
      </c>
      <c r="B23" s="51" t="str">
        <f t="shared" si="0"/>
        <v xml:space="preserve">Age (Years) </v>
      </c>
      <c r="C23" s="50">
        <v>0</v>
      </c>
      <c r="D23" s="55">
        <f t="shared" si="4"/>
        <v>46</v>
      </c>
      <c r="E23" s="53">
        <f>Odds_kids!E8</f>
        <v>0.94584999999999997</v>
      </c>
      <c r="F23" s="53">
        <f t="shared" si="6"/>
        <v>0.11568999999999996</v>
      </c>
      <c r="G23" s="53">
        <f t="shared" si="7"/>
        <v>0.13181999999999994</v>
      </c>
      <c r="H23" s="54">
        <f>Odds_kids!F8</f>
        <v>0.83016000000000001</v>
      </c>
      <c r="I23" s="54">
        <f>Odds_kids!G8</f>
        <v>1.0776699999999999</v>
      </c>
      <c r="J23">
        <f>Odds_kids!H8</f>
        <v>0.40300000000000002</v>
      </c>
      <c r="K23" t="str">
        <f t="shared" si="1"/>
        <v xml:space="preserve"> </v>
      </c>
      <c r="M23" s="23" t="s">
        <v>81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78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75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1.1741900000000001</v>
      </c>
      <c r="R24" s="53">
        <f>Q24-T24</f>
        <v>0.26957000000000009</v>
      </c>
      <c r="S24" s="53">
        <f>U24-Q24</f>
        <v>0.34989999999999988</v>
      </c>
      <c r="T24" s="54">
        <f>Odds_adults!F16</f>
        <v>0.90461999999999998</v>
      </c>
      <c r="U24" s="54">
        <f>Odds_adults!G16</f>
        <v>1.5240899999999999</v>
      </c>
      <c r="V24">
        <f>Odds_adults!H16</f>
        <v>0.22750000000000001</v>
      </c>
      <c r="W24" t="str">
        <f t="shared" si="3"/>
        <v xml:space="preserve"> </v>
      </c>
    </row>
    <row r="25" spans="1:23" x14ac:dyDescent="0.2">
      <c r="A25" s="42" t="s">
        <v>73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1.2463900000000001</v>
      </c>
      <c r="F25" s="53">
        <f t="shared" si="6"/>
        <v>0.31751000000000007</v>
      </c>
      <c r="G25" s="53">
        <f t="shared" si="7"/>
        <v>0.42603999999999997</v>
      </c>
      <c r="H25" s="54">
        <f>Odds_kids!F9</f>
        <v>0.92888000000000004</v>
      </c>
      <c r="I25" s="54">
        <f>Odds_kids!G9</f>
        <v>1.6724300000000001</v>
      </c>
      <c r="J25">
        <f>Odds_kids!H9</f>
        <v>0.1421</v>
      </c>
      <c r="K25" t="str">
        <f t="shared" si="1"/>
        <v xml:space="preserve"> </v>
      </c>
      <c r="M25" s="23" t="s">
        <v>79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94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1.1527099999999999</v>
      </c>
      <c r="R26" s="53">
        <f>Q26-T26</f>
        <v>0.22987999999999986</v>
      </c>
      <c r="S26" s="53">
        <f>U26-Q26</f>
        <v>0.28714000000000017</v>
      </c>
      <c r="T26" s="54">
        <f>Odds_adults!F15</f>
        <v>0.92283000000000004</v>
      </c>
      <c r="U26" s="54">
        <f>Odds_adults!G15</f>
        <v>1.4398500000000001</v>
      </c>
      <c r="V26">
        <f>Odds_adults!H15</f>
        <v>0.21049999999999999</v>
      </c>
      <c r="W26" t="str">
        <f t="shared" si="3"/>
        <v xml:space="preserve"> </v>
      </c>
    </row>
    <row r="27" spans="1:23" x14ac:dyDescent="0.2">
      <c r="A27" s="42" t="s">
        <v>95</v>
      </c>
      <c r="B27" s="67" t="str">
        <f t="shared" si="0"/>
        <v xml:space="preserve">Southern Health-Santé Sud </v>
      </c>
      <c r="C27" s="50">
        <v>0</v>
      </c>
      <c r="D27" s="55">
        <f t="shared" si="4"/>
        <v>56</v>
      </c>
      <c r="E27" s="53">
        <f>Odds_kids!E12</f>
        <v>1.4753000000000001</v>
      </c>
      <c r="F27" s="53">
        <f t="shared" si="6"/>
        <v>0.43776999999999999</v>
      </c>
      <c r="G27" s="53">
        <f t="shared" si="7"/>
        <v>0.62247000000000008</v>
      </c>
      <c r="H27" s="54">
        <f>Odds_kids!F12</f>
        <v>1.0375300000000001</v>
      </c>
      <c r="I27" s="54">
        <f>Odds_kids!G12</f>
        <v>2.0977700000000001</v>
      </c>
      <c r="J27">
        <f>Odds_kids!H12</f>
        <v>3.04E-2</v>
      </c>
      <c r="K27" t="str">
        <f t="shared" si="1"/>
        <v xml:space="preserve"> </v>
      </c>
      <c r="M27" s="23" t="s">
        <v>84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96</v>
      </c>
      <c r="B28" s="67" t="str">
        <f t="shared" si="0"/>
        <v>Prairie Mountain Health*</v>
      </c>
      <c r="C28" s="50">
        <v>0</v>
      </c>
      <c r="D28" s="55">
        <f t="shared" si="4"/>
        <v>58</v>
      </c>
      <c r="E28" s="53">
        <f>Odds_kids!E13</f>
        <v>2.7760899999999999</v>
      </c>
      <c r="F28" s="53">
        <f t="shared" si="6"/>
        <v>0.74900000000000011</v>
      </c>
      <c r="G28" s="53">
        <f t="shared" si="7"/>
        <v>1.02576</v>
      </c>
      <c r="H28" s="54">
        <f>Odds_kids!F13</f>
        <v>2.0270899999999998</v>
      </c>
      <c r="I28" s="54">
        <f>Odds_kids!G13</f>
        <v>3.80185</v>
      </c>
      <c r="J28" t="str">
        <f>Odds_kids!H13</f>
        <v>&lt;.0001</v>
      </c>
      <c r="K28" t="str">
        <f t="shared" si="1"/>
        <v>*</v>
      </c>
      <c r="M28" s="25" t="s">
        <v>74</v>
      </c>
      <c r="N28" s="69" t="str">
        <f t="shared" si="2"/>
        <v>Other*</v>
      </c>
      <c r="O28" s="49">
        <v>0</v>
      </c>
      <c r="P28" s="55">
        <f>P27+2</f>
        <v>59</v>
      </c>
      <c r="Q28" s="53">
        <f>Odds_adults!E14</f>
        <v>1.49804</v>
      </c>
      <c r="R28" s="53">
        <f>Q28-T28</f>
        <v>0.27581000000000011</v>
      </c>
      <c r="S28" s="53">
        <f>U28-Q28</f>
        <v>0.3380399999999999</v>
      </c>
      <c r="T28" s="54">
        <f>Odds_adults!F14</f>
        <v>1.2222299999999999</v>
      </c>
      <c r="U28" s="54">
        <f>Odds_adults!G14</f>
        <v>1.8360799999999999</v>
      </c>
      <c r="V28" t="str">
        <f>Odds_adults!H14</f>
        <v>&lt;.0001</v>
      </c>
      <c r="W28" t="str">
        <f t="shared" si="3"/>
        <v>*</v>
      </c>
    </row>
    <row r="29" spans="1:23" x14ac:dyDescent="0.2">
      <c r="A29" s="42" t="s">
        <v>97</v>
      </c>
      <c r="B29" s="67" t="str">
        <f t="shared" si="0"/>
        <v>Interlake-Eastern RHA*</v>
      </c>
      <c r="C29" s="50">
        <v>0</v>
      </c>
      <c r="D29" s="55">
        <f t="shared" si="4"/>
        <v>60</v>
      </c>
      <c r="E29" s="53">
        <f>Odds_kids!E10</f>
        <v>2.3150400000000002</v>
      </c>
      <c r="F29" s="53">
        <f t="shared" si="6"/>
        <v>0.80020000000000024</v>
      </c>
      <c r="G29" s="53">
        <f t="shared" si="7"/>
        <v>1.2228999999999997</v>
      </c>
      <c r="H29" s="54">
        <f>Odds_kids!F10</f>
        <v>1.51484</v>
      </c>
      <c r="I29" s="54">
        <f>Odds_kids!G10</f>
        <v>3.5379399999999999</v>
      </c>
      <c r="J29">
        <f>Odds_kids!H10</f>
        <v>1E-4</v>
      </c>
      <c r="K29" t="str">
        <f t="shared" si="1"/>
        <v>*</v>
      </c>
      <c r="M29" s="23" t="s">
        <v>85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98</v>
      </c>
      <c r="B30" s="67" t="str">
        <f t="shared" si="0"/>
        <v xml:space="preserve">Northern Health Region </v>
      </c>
      <c r="C30" s="50">
        <v>0</v>
      </c>
      <c r="D30" s="55">
        <f t="shared" si="4"/>
        <v>62</v>
      </c>
      <c r="E30" s="53">
        <f>Odds_kids!E11</f>
        <v>1.4667600000000001</v>
      </c>
      <c r="F30" s="53">
        <f t="shared" si="6"/>
        <v>0.70111000000000001</v>
      </c>
      <c r="G30" s="53">
        <f t="shared" si="7"/>
        <v>1.34311</v>
      </c>
      <c r="H30" s="54">
        <f>Odds_kids!F11</f>
        <v>0.76565000000000005</v>
      </c>
      <c r="I30" s="54">
        <f>Odds_kids!G11</f>
        <v>2.8098700000000001</v>
      </c>
      <c r="J30">
        <f>Odds_kids!H11</f>
        <v>0.24809999999999999</v>
      </c>
      <c r="K30" t="str">
        <f t="shared" si="1"/>
        <v xml:space="preserve"> 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1.11791</v>
      </c>
      <c r="R30" s="53">
        <f t="shared" ref="R30:R32" si="16">Q30-T30</f>
        <v>6.2000000000000055E-2</v>
      </c>
      <c r="S30" s="53">
        <f t="shared" ref="S30:S32" si="17">U30-Q30</f>
        <v>6.5630000000000077E-2</v>
      </c>
      <c r="T30" s="54">
        <f>Odds_adults!F23</f>
        <v>1.0559099999999999</v>
      </c>
      <c r="U30" s="54">
        <f>Odds_adults!G23</f>
        <v>1.18354</v>
      </c>
      <c r="V30">
        <f>Odds_adults!H23</f>
        <v>1E-4</v>
      </c>
      <c r="W30" t="str">
        <f t="shared" si="3"/>
        <v>*</v>
      </c>
    </row>
    <row r="31" spans="1:23" x14ac:dyDescent="0.2">
      <c r="A31" s="41" t="s">
        <v>81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195</v>
      </c>
      <c r="N31" s="69" t="str">
        <f t="shared" si="2"/>
        <v>No Majority of Care Provider Identified*</v>
      </c>
      <c r="O31" s="49">
        <v>0</v>
      </c>
      <c r="P31" s="55">
        <f>P30+2</f>
        <v>66</v>
      </c>
      <c r="Q31" s="53">
        <f>Odds_adults!E24</f>
        <v>0.76842999999999995</v>
      </c>
      <c r="R31" s="53">
        <f t="shared" si="16"/>
        <v>6.6879999999999939E-2</v>
      </c>
      <c r="S31" s="53">
        <f t="shared" si="17"/>
        <v>7.3260000000000103E-2</v>
      </c>
      <c r="T31" s="54">
        <f>Odds_adults!F24</f>
        <v>0.70155000000000001</v>
      </c>
      <c r="U31" s="54">
        <f>Odds_adults!G24</f>
        <v>0.84169000000000005</v>
      </c>
      <c r="V31" t="str">
        <f>Odds_adults!H24</f>
        <v>&lt;.0001</v>
      </c>
      <c r="W31" t="str">
        <f t="shared" si="3"/>
        <v>*</v>
      </c>
    </row>
    <row r="32" spans="1:23" x14ac:dyDescent="0.2">
      <c r="A32" s="42" t="s">
        <v>75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1.0335799999999999</v>
      </c>
      <c r="F32" s="53">
        <f t="shared" si="6"/>
        <v>0.31842999999999999</v>
      </c>
      <c r="G32" s="53">
        <f t="shared" si="7"/>
        <v>0.46022000000000007</v>
      </c>
      <c r="H32" s="54">
        <f>Odds_kids!F16</f>
        <v>0.71514999999999995</v>
      </c>
      <c r="I32" s="54">
        <f>Odds_kids!G16</f>
        <v>1.4938</v>
      </c>
      <c r="J32">
        <f>Odds_kids!H16</f>
        <v>0.86050000000000004</v>
      </c>
      <c r="K32" t="str">
        <f t="shared" si="1"/>
        <v xml:space="preserve"> </v>
      </c>
      <c r="M32" s="23" t="s">
        <v>83</v>
      </c>
      <c r="N32" s="68" t="str">
        <f t="shared" si="2"/>
        <v xml:space="preserve">Average Number of Visits per Day </v>
      </c>
      <c r="O32" s="49">
        <v>0</v>
      </c>
      <c r="P32" s="55">
        <f>P31+3</f>
        <v>69</v>
      </c>
      <c r="Q32" s="53">
        <f>Odds_adults!E17</f>
        <v>1.1408199999999999</v>
      </c>
      <c r="R32" s="53">
        <f t="shared" si="16"/>
        <v>0.1502699999999999</v>
      </c>
      <c r="S32" s="53">
        <f t="shared" si="17"/>
        <v>0.17305999999999999</v>
      </c>
      <c r="T32" s="54">
        <f>Odds_adults!F17</f>
        <v>0.99055000000000004</v>
      </c>
      <c r="U32" s="54">
        <f>Odds_adults!G17</f>
        <v>1.3138799999999999</v>
      </c>
      <c r="V32">
        <f>Odds_adults!H17</f>
        <v>6.7500000000000004E-2</v>
      </c>
      <c r="W32" t="str">
        <f t="shared" si="3"/>
        <v xml:space="preserve"> </v>
      </c>
    </row>
    <row r="33" spans="1:23" x14ac:dyDescent="0.2">
      <c r="A33" s="41" t="s">
        <v>79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128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1.12856</v>
      </c>
      <c r="F34" s="53">
        <f t="shared" si="6"/>
        <v>0.32133</v>
      </c>
      <c r="G34" s="53">
        <f t="shared" si="7"/>
        <v>0.44924000000000008</v>
      </c>
      <c r="H34" s="54">
        <f>Odds_kids!F15</f>
        <v>0.80723</v>
      </c>
      <c r="I34" s="54">
        <f>Odds_kids!G15</f>
        <v>1.5778000000000001</v>
      </c>
      <c r="J34">
        <f>Odds_kids!H15</f>
        <v>0.4793</v>
      </c>
      <c r="K34" t="str">
        <f t="shared" si="1"/>
        <v xml:space="preserve"> </v>
      </c>
      <c r="M34" s="23" t="s">
        <v>101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84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102</v>
      </c>
      <c r="N35" s="70" t="str">
        <f t="shared" si="2"/>
        <v xml:space="preserve">April-October </v>
      </c>
      <c r="O35" s="49">
        <v>0</v>
      </c>
      <c r="P35" s="55">
        <f>P34+2</f>
        <v>76</v>
      </c>
      <c r="Q35" s="53">
        <f>Odds_adults!E26</f>
        <v>0.94974000000000003</v>
      </c>
      <c r="R35" s="53">
        <f>Q35-T35</f>
        <v>4.4170000000000043E-2</v>
      </c>
      <c r="S35" s="53">
        <f>U35-Q35</f>
        <v>4.6329999999999982E-2</v>
      </c>
      <c r="T35" s="54">
        <f>Odds_adults!F26</f>
        <v>0.90556999999999999</v>
      </c>
      <c r="U35" s="54">
        <f>Odds_adults!G26</f>
        <v>0.99607000000000001</v>
      </c>
      <c r="V35">
        <f>Odds_adults!H26</f>
        <v>3.3799999999999997E-2</v>
      </c>
      <c r="W35" t="str">
        <f t="shared" si="3"/>
        <v xml:space="preserve"> </v>
      </c>
    </row>
    <row r="36" spans="1:23" x14ac:dyDescent="0.2">
      <c r="A36" s="42" t="s">
        <v>74</v>
      </c>
      <c r="B36" s="67" t="str">
        <f t="shared" si="0"/>
        <v xml:space="preserve">Other </v>
      </c>
      <c r="C36" s="50">
        <v>0</v>
      </c>
      <c r="D36" s="55">
        <f t="shared" si="4"/>
        <v>77</v>
      </c>
      <c r="E36" s="53">
        <f>Odds_kids!E14</f>
        <v>1.3741399999999999</v>
      </c>
      <c r="F36" s="53">
        <f t="shared" si="6"/>
        <v>0.35115999999999992</v>
      </c>
      <c r="G36" s="53">
        <f t="shared" si="7"/>
        <v>0.47170000000000001</v>
      </c>
      <c r="H36" s="54">
        <f>Odds_kids!F14</f>
        <v>1.02298</v>
      </c>
      <c r="I36" s="54">
        <f>Odds_kids!G14</f>
        <v>1.8458399999999999</v>
      </c>
      <c r="J36">
        <f>Odds_kids!H14</f>
        <v>3.4799999999999998E-2</v>
      </c>
      <c r="K36" t="str">
        <f t="shared" si="1"/>
        <v xml:space="preserve"> </v>
      </c>
    </row>
    <row r="37" spans="1:23" x14ac:dyDescent="0.2">
      <c r="A37" s="41" t="s">
        <v>109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123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 xml:space="preserve">Yes </v>
      </c>
      <c r="C38" s="50">
        <v>0</v>
      </c>
      <c r="D38" s="55">
        <f t="shared" si="4"/>
        <v>82</v>
      </c>
      <c r="E38" s="53">
        <f>Odds_kids!E18</f>
        <v>1.4490000000000001</v>
      </c>
      <c r="F38" s="53">
        <f t="shared" si="6"/>
        <v>0.62262000000000006</v>
      </c>
      <c r="G38" s="53">
        <f t="shared" si="7"/>
        <v>1.0917000000000001</v>
      </c>
      <c r="H38" s="54">
        <f>Odds_kids!F18</f>
        <v>0.82638</v>
      </c>
      <c r="I38" s="54">
        <f>Odds_kids!G18</f>
        <v>2.5407000000000002</v>
      </c>
      <c r="J38">
        <f>Odds_kids!H18</f>
        <v>0.19550000000000001</v>
      </c>
      <c r="K38" t="str">
        <f t="shared" si="1"/>
        <v xml:space="preserve"> </v>
      </c>
      <c r="N38" s="57" t="s">
        <v>124</v>
      </c>
      <c r="O38" s="49">
        <v>1</v>
      </c>
      <c r="P38" s="56">
        <f>P35+2</f>
        <v>78</v>
      </c>
    </row>
    <row r="39" spans="1:23" x14ac:dyDescent="0.2">
      <c r="A39" s="41" t="s">
        <v>85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1.22163</v>
      </c>
      <c r="F40" s="53">
        <f t="shared" si="6"/>
        <v>0.1087800000000001</v>
      </c>
      <c r="G40" s="53">
        <f t="shared" si="7"/>
        <v>0.11941000000000002</v>
      </c>
      <c r="H40" s="54">
        <f>Odds_kids!F26</f>
        <v>1.1128499999999999</v>
      </c>
      <c r="I40" s="54">
        <f>Odds_kids!G26</f>
        <v>1.34104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195</v>
      </c>
      <c r="B41" s="67" t="str">
        <f t="shared" si="0"/>
        <v>No Majority of Care Provider Identified*</v>
      </c>
      <c r="C41" s="50">
        <v>0</v>
      </c>
      <c r="D41" s="55">
        <f t="shared" si="4"/>
        <v>89</v>
      </c>
      <c r="E41" s="53">
        <f>Odds_kids!E27</f>
        <v>0.67256000000000005</v>
      </c>
      <c r="F41" s="53">
        <f t="shared" si="6"/>
        <v>0.10365000000000002</v>
      </c>
      <c r="G41" s="53">
        <f t="shared" si="7"/>
        <v>0.12252999999999992</v>
      </c>
      <c r="H41" s="54">
        <f>Odds_kids!F27</f>
        <v>0.56891000000000003</v>
      </c>
      <c r="I41" s="54">
        <f>Odds_kids!G27</f>
        <v>0.79508999999999996</v>
      </c>
      <c r="J41" t="str">
        <f>Odds_kids!H27</f>
        <v>&lt;.0001</v>
      </c>
      <c r="K41" t="str">
        <f t="shared" si="1"/>
        <v>*</v>
      </c>
    </row>
    <row r="42" spans="1:23" x14ac:dyDescent="0.2">
      <c r="A42" s="44" t="s">
        <v>83</v>
      </c>
      <c r="B42" s="51" t="str">
        <f t="shared" si="0"/>
        <v xml:space="preserve">Average Number of Visits per Day </v>
      </c>
      <c r="C42" s="50">
        <v>0</v>
      </c>
      <c r="D42" s="55">
        <f>D41+3</f>
        <v>92</v>
      </c>
      <c r="E42" s="53">
        <f>Odds_kids!E17</f>
        <v>1.21655</v>
      </c>
      <c r="F42" s="53">
        <f t="shared" si="6"/>
        <v>0.22581000000000007</v>
      </c>
      <c r="G42" s="53">
        <f t="shared" si="7"/>
        <v>0.27726999999999991</v>
      </c>
      <c r="H42" s="54">
        <f>Odds_kids!F17</f>
        <v>0.99073999999999995</v>
      </c>
      <c r="I42" s="54">
        <f>Odds_kids!G17</f>
        <v>1.4938199999999999</v>
      </c>
      <c r="J42">
        <f>Odds_kids!H17</f>
        <v>6.13E-2</v>
      </c>
      <c r="K42" t="str">
        <f t="shared" si="1"/>
        <v xml:space="preserve"> </v>
      </c>
    </row>
    <row r="43" spans="1:23" x14ac:dyDescent="0.2">
      <c r="A43" s="45" t="s">
        <v>125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101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102</v>
      </c>
      <c r="B45" s="67" t="str">
        <f t="shared" si="0"/>
        <v xml:space="preserve">April-October </v>
      </c>
      <c r="C45" s="50">
        <v>0</v>
      </c>
      <c r="D45" s="55">
        <f t="shared" si="4"/>
        <v>99</v>
      </c>
      <c r="E45" s="53">
        <f>Odds_kids!E33</f>
        <v>1.03105</v>
      </c>
      <c r="F45" s="53">
        <f t="shared" si="6"/>
        <v>7.8309999999999991E-2</v>
      </c>
      <c r="G45" s="53">
        <f t="shared" si="7"/>
        <v>8.4749999999999881E-2</v>
      </c>
      <c r="H45" s="54">
        <f>Odds_kids!F33</f>
        <v>0.95274000000000003</v>
      </c>
      <c r="I45" s="54">
        <f>Odds_kids!G33</f>
        <v>1.1157999999999999</v>
      </c>
      <c r="J45">
        <f>Odds_kids!H33</f>
        <v>0.44800000000000001</v>
      </c>
      <c r="K45" t="str">
        <f t="shared" si="1"/>
        <v xml:space="preserve"> </v>
      </c>
    </row>
    <row r="47" spans="1:23" x14ac:dyDescent="0.2">
      <c r="B47" s="57" t="s">
        <v>123</v>
      </c>
      <c r="C47" s="50">
        <v>1</v>
      </c>
      <c r="D47" s="49">
        <v>0</v>
      </c>
    </row>
    <row r="48" spans="1:23" x14ac:dyDescent="0.2">
      <c r="B48" s="57" t="s">
        <v>124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85" zoomScaleNormal="85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71</v>
      </c>
      <c r="D1" t="s">
        <v>69</v>
      </c>
      <c r="J1" s="23" t="s">
        <v>71</v>
      </c>
      <c r="K1" s="22" t="s">
        <v>70</v>
      </c>
    </row>
    <row r="2" spans="1:17" x14ac:dyDescent="0.2">
      <c r="D2" t="s">
        <v>88</v>
      </c>
      <c r="H2" t="s">
        <v>187</v>
      </c>
      <c r="M2" t="s">
        <v>88</v>
      </c>
      <c r="Q2" t="s">
        <v>187</v>
      </c>
    </row>
    <row r="3" spans="1:17" x14ac:dyDescent="0.2">
      <c r="B3" t="s">
        <v>25</v>
      </c>
      <c r="C3" t="s">
        <v>108</v>
      </c>
      <c r="D3" t="s">
        <v>89</v>
      </c>
      <c r="E3" t="s">
        <v>90</v>
      </c>
      <c r="F3" t="s">
        <v>91</v>
      </c>
      <c r="G3" t="s">
        <v>92</v>
      </c>
      <c r="H3" t="s">
        <v>105</v>
      </c>
      <c r="K3" s="22" t="s">
        <v>25</v>
      </c>
      <c r="L3" t="s">
        <v>108</v>
      </c>
      <c r="M3" t="s">
        <v>89</v>
      </c>
      <c r="N3" t="s">
        <v>90</v>
      </c>
      <c r="O3" t="s">
        <v>91</v>
      </c>
      <c r="P3" t="s">
        <v>92</v>
      </c>
      <c r="Q3" t="s">
        <v>105</v>
      </c>
    </row>
    <row r="4" spans="1:17" x14ac:dyDescent="0.2">
      <c r="A4" s="45" t="s">
        <v>104</v>
      </c>
      <c r="J4" s="24" t="s">
        <v>100</v>
      </c>
    </row>
    <row r="5" spans="1:17" x14ac:dyDescent="0.2">
      <c r="A5" s="41" t="s">
        <v>110</v>
      </c>
      <c r="J5" s="23" t="s">
        <v>80</v>
      </c>
    </row>
    <row r="6" spans="1:17" x14ac:dyDescent="0.2">
      <c r="A6" s="42" t="s">
        <v>111</v>
      </c>
      <c r="B6" s="22" t="str">
        <f>CONCATENATE(FIXED(D6,2)," (",FIXED(E6,2),"-",FIXED(F6,2),")")</f>
        <v>0.63 (0.45-0.87)</v>
      </c>
      <c r="C6">
        <f>IF(G6="&lt;.0001","&lt;0.0001",G6)</f>
        <v>4.8999999999999998E-3</v>
      </c>
      <c r="D6">
        <f>Odds_kids!E19</f>
        <v>0.62819000000000003</v>
      </c>
      <c r="E6">
        <f>Odds_kids!F19</f>
        <v>0.45456000000000002</v>
      </c>
      <c r="F6">
        <f>Odds_kids!G19</f>
        <v>0.86814000000000002</v>
      </c>
      <c r="G6">
        <f>Odds_kids!H19</f>
        <v>4.8999999999999998E-3</v>
      </c>
      <c r="H6" t="str">
        <f>IF(OR(G6="&lt;.0001",G6&lt;0.01),"*","")</f>
        <v>*</v>
      </c>
      <c r="J6" s="25" t="s">
        <v>77</v>
      </c>
      <c r="K6" s="22" t="str">
        <f>CONCATENATE(FIXED(M6,2)," (",FIXED(N6,2),"-",FIXED(O6,2),")")</f>
        <v>1.15 (1.03-1.28)</v>
      </c>
      <c r="L6">
        <f>IF(P6="&lt;.0001","&lt;0.0001",P6)</f>
        <v>1.0500000000000001E-2</v>
      </c>
      <c r="M6">
        <f>Odds_adults!E18</f>
        <v>1.15141</v>
      </c>
      <c r="N6">
        <f>Odds_adults!F18</f>
        <v>1.0336099999999999</v>
      </c>
      <c r="O6">
        <f>Odds_adults!G18</f>
        <v>1.28264</v>
      </c>
      <c r="P6">
        <f>Odds_adults!H18</f>
        <v>1.0500000000000001E-2</v>
      </c>
      <c r="Q6" t="str">
        <f>IF(OR(P6="&lt;.0001",P6&lt;0.01),"*","")</f>
        <v/>
      </c>
    </row>
    <row r="7" spans="1:17" x14ac:dyDescent="0.2">
      <c r="A7" s="43" t="s">
        <v>196</v>
      </c>
      <c r="B7" s="22" t="str">
        <f t="shared" ref="B7:B45" si="0">CONCATENATE(FIXED(D7,2)," (",FIXED(E7,2),"-",FIXED(F7,2),")")</f>
        <v>0.73 (0.65-0.81)</v>
      </c>
      <c r="C7" t="str">
        <f t="shared" ref="C7:C45" si="1">IF(G7="&lt;.0001","&lt;0.0001",G7)</f>
        <v>&lt;0.0001</v>
      </c>
      <c r="D7">
        <f>Odds_kids!E20</f>
        <v>0.72729999999999995</v>
      </c>
      <c r="E7">
        <f>Odds_kids!F20</f>
        <v>0.65393000000000001</v>
      </c>
      <c r="F7">
        <f>Odds_kids!G20</f>
        <v>0.80891000000000002</v>
      </c>
      <c r="G7" t="str">
        <f>Odds_kids!H20</f>
        <v>&lt;.0001</v>
      </c>
      <c r="H7" t="str">
        <f t="shared" ref="H7:H45" si="2">IF(OR(G7="&lt;.0001",G7&lt;0.01),"*","")</f>
        <v>*</v>
      </c>
      <c r="J7" s="23" t="s">
        <v>78</v>
      </c>
    </row>
    <row r="8" spans="1:17" x14ac:dyDescent="0.2">
      <c r="A8" s="43" t="s">
        <v>113</v>
      </c>
      <c r="B8" s="22" t="str">
        <f t="shared" si="0"/>
        <v>0.78 (0.71-0.85)</v>
      </c>
      <c r="C8" t="str">
        <f t="shared" si="1"/>
        <v>&lt;0.0001</v>
      </c>
      <c r="D8">
        <f>Odds_kids!E21</f>
        <v>0.77656000000000003</v>
      </c>
      <c r="E8">
        <f>Odds_kids!F21</f>
        <v>0.70598000000000005</v>
      </c>
      <c r="F8">
        <f>Odds_kids!G21</f>
        <v>0.85419</v>
      </c>
      <c r="G8" t="str">
        <f>Odds_kids!H21</f>
        <v>&lt;.0001</v>
      </c>
      <c r="H8" t="str">
        <f t="shared" si="2"/>
        <v>*</v>
      </c>
      <c r="J8" s="25" t="s">
        <v>73</v>
      </c>
      <c r="K8" s="22" t="str">
        <f t="shared" ref="K8:K35" si="3">CONCATENATE(FIXED(M8,2)," (",FIXED(N8,2),"-",FIXED(O8,2),")")</f>
        <v>1.10 (1.05-1.15)</v>
      </c>
      <c r="L8">
        <f>IF(P8="&lt;.0001","&lt;0.0001",P8)</f>
        <v>2.0000000000000001E-4</v>
      </c>
      <c r="M8">
        <f>Odds_adults!E19</f>
        <v>1.09819</v>
      </c>
      <c r="N8">
        <f>Odds_adults!F19</f>
        <v>1.04555</v>
      </c>
      <c r="O8">
        <f>Odds_adults!G19</f>
        <v>1.1534800000000001</v>
      </c>
      <c r="P8">
        <f>Odds_adults!H19</f>
        <v>2.0000000000000001E-4</v>
      </c>
      <c r="Q8" t="str">
        <f t="shared" ref="Q8:Q35" si="4">IF(OR(P8="&lt;.0001",P8&lt;0.01),"*","")</f>
        <v>*</v>
      </c>
    </row>
    <row r="9" spans="1:17" x14ac:dyDescent="0.2">
      <c r="A9" s="41" t="s">
        <v>78</v>
      </c>
      <c r="B9" s="22"/>
      <c r="J9" s="23" t="s">
        <v>76</v>
      </c>
      <c r="K9" s="22" t="str">
        <f t="shared" si="3"/>
        <v>0.99 (0.97-1.02)</v>
      </c>
      <c r="L9">
        <f>IF(P9="&lt;.0001","&lt;0.0001",P9)</f>
        <v>0.57179999999999997</v>
      </c>
      <c r="M9">
        <f>Odds_adults!E25</f>
        <v>0.99209000000000003</v>
      </c>
      <c r="N9">
        <f>Odds_adults!F25</f>
        <v>0.96514999999999995</v>
      </c>
      <c r="O9">
        <f>Odds_adults!G25</f>
        <v>1.0197799999999999</v>
      </c>
      <c r="P9">
        <f>Odds_adults!H25</f>
        <v>0.57179999999999997</v>
      </c>
      <c r="Q9" t="str">
        <f t="shared" si="4"/>
        <v/>
      </c>
    </row>
    <row r="10" spans="1:17" x14ac:dyDescent="0.2">
      <c r="A10" s="42" t="s">
        <v>73</v>
      </c>
      <c r="B10" s="22" t="str">
        <f t="shared" si="0"/>
        <v>1.01 (0.94-1.10)</v>
      </c>
      <c r="C10">
        <f t="shared" si="1"/>
        <v>0.75600000000000001</v>
      </c>
      <c r="D10">
        <f>Odds_kids!E22</f>
        <v>1.01257</v>
      </c>
      <c r="E10">
        <f>Odds_kids!F22</f>
        <v>0.93584999999999996</v>
      </c>
      <c r="F10">
        <f>Odds_kids!G22</f>
        <v>1.09558</v>
      </c>
      <c r="G10">
        <f>Odds_kids!H22</f>
        <v>0.75600000000000001</v>
      </c>
      <c r="H10" t="str">
        <f t="shared" si="2"/>
        <v/>
      </c>
      <c r="J10" s="23" t="s">
        <v>86</v>
      </c>
    </row>
    <row r="11" spans="1:17" x14ac:dyDescent="0.2">
      <c r="A11" s="41" t="s">
        <v>76</v>
      </c>
      <c r="B11" s="22" t="str">
        <f t="shared" si="0"/>
        <v>0.92 (0.87-0.97)</v>
      </c>
      <c r="C11">
        <f t="shared" si="1"/>
        <v>6.9999999999999999E-4</v>
      </c>
      <c r="D11">
        <f>Odds_kids!E32</f>
        <v>0.91879999999999995</v>
      </c>
      <c r="E11">
        <f>Odds_kids!F32</f>
        <v>0.87468000000000001</v>
      </c>
      <c r="F11">
        <f>Odds_kids!G32</f>
        <v>0.96514999999999995</v>
      </c>
      <c r="G11">
        <f>Odds_kids!H32</f>
        <v>6.9999999999999999E-4</v>
      </c>
      <c r="H11" t="str">
        <f t="shared" si="2"/>
        <v>*</v>
      </c>
      <c r="J11" s="25">
        <v>1</v>
      </c>
      <c r="K11" s="22" t="str">
        <f t="shared" si="3"/>
        <v>1.13 (1.06-1.21)</v>
      </c>
      <c r="L11">
        <f>IF(P11="&lt;.0001","&lt;0.0001",P11)</f>
        <v>1E-4</v>
      </c>
      <c r="M11">
        <f>Odds_adults!E20</f>
        <v>1.13286</v>
      </c>
      <c r="N11">
        <f>Odds_adults!F20</f>
        <v>1.06366</v>
      </c>
      <c r="O11">
        <f>Odds_adults!G20</f>
        <v>1.2065600000000001</v>
      </c>
      <c r="P11">
        <f>Odds_adults!H20</f>
        <v>1E-4</v>
      </c>
      <c r="Q11" t="str">
        <f t="shared" si="4"/>
        <v>*</v>
      </c>
    </row>
    <row r="12" spans="1:17" x14ac:dyDescent="0.2">
      <c r="A12" s="41" t="s">
        <v>197</v>
      </c>
      <c r="B12" s="22"/>
      <c r="J12" s="25">
        <v>2</v>
      </c>
      <c r="K12" s="22" t="str">
        <f t="shared" si="3"/>
        <v>1.29 (1.15-1.46)</v>
      </c>
      <c r="L12" t="str">
        <f>IF(P12="&lt;.0001","&lt;0.0001",P12)</f>
        <v>&lt;0.0001</v>
      </c>
      <c r="M12">
        <f>Odds_adults!E21</f>
        <v>1.29474</v>
      </c>
      <c r="N12">
        <f>Odds_adults!F21</f>
        <v>1.1471800000000001</v>
      </c>
      <c r="O12">
        <f>Odds_adults!G21</f>
        <v>1.46129</v>
      </c>
      <c r="P12" t="str">
        <f>Odds_adults!H21</f>
        <v>&lt;.0001</v>
      </c>
      <c r="Q12" t="str">
        <f t="shared" si="4"/>
        <v>*</v>
      </c>
    </row>
    <row r="13" spans="1:17" x14ac:dyDescent="0.2">
      <c r="A13" s="42">
        <v>2</v>
      </c>
      <c r="B13" s="22" t="str">
        <f t="shared" si="0"/>
        <v>1.10 (0.99-1.22)</v>
      </c>
      <c r="C13">
        <f t="shared" si="1"/>
        <v>9.06E-2</v>
      </c>
      <c r="D13">
        <f>Odds_kids!E28</f>
        <v>1.09578</v>
      </c>
      <c r="E13">
        <f>Odds_kids!F28</f>
        <v>0.98563000000000001</v>
      </c>
      <c r="F13">
        <f>Odds_kids!G28</f>
        <v>1.2182299999999999</v>
      </c>
      <c r="G13">
        <f>Odds_kids!H28</f>
        <v>9.06E-2</v>
      </c>
      <c r="H13" t="str">
        <f t="shared" si="2"/>
        <v/>
      </c>
      <c r="J13" s="25" t="s">
        <v>87</v>
      </c>
      <c r="K13" s="22" t="str">
        <f t="shared" si="3"/>
        <v>1.45 (1.22-1.73)</v>
      </c>
      <c r="L13" t="str">
        <f>IF(P13="&lt;.0001","&lt;0.0001",P13)</f>
        <v>&lt;0.0001</v>
      </c>
      <c r="M13">
        <f>Odds_adults!E22</f>
        <v>1.4537500000000001</v>
      </c>
      <c r="N13">
        <f>Odds_adults!F22</f>
        <v>1.222</v>
      </c>
      <c r="O13">
        <f>Odds_adults!G22</f>
        <v>1.7294400000000001</v>
      </c>
      <c r="P13" t="str">
        <f>Odds_adults!H22</f>
        <v>&lt;.0001</v>
      </c>
      <c r="Q13" t="str">
        <f t="shared" si="4"/>
        <v>*</v>
      </c>
    </row>
    <row r="14" spans="1:17" x14ac:dyDescent="0.2">
      <c r="A14" s="42">
        <v>3</v>
      </c>
      <c r="B14" s="22" t="str">
        <f t="shared" si="0"/>
        <v>1.02 (0.90-1.16)</v>
      </c>
      <c r="C14">
        <f t="shared" si="1"/>
        <v>0.73150000000000004</v>
      </c>
      <c r="D14">
        <f>Odds_kids!E29</f>
        <v>1.0218</v>
      </c>
      <c r="E14">
        <f>Odds_kids!F29</f>
        <v>0.90337000000000001</v>
      </c>
      <c r="F14">
        <f>Odds_kids!G29</f>
        <v>1.1557500000000001</v>
      </c>
      <c r="G14">
        <f>Odds_kids!H29</f>
        <v>0.73150000000000004</v>
      </c>
      <c r="H14" t="str">
        <f t="shared" si="2"/>
        <v/>
      </c>
      <c r="J14" s="26" t="s">
        <v>99</v>
      </c>
    </row>
    <row r="15" spans="1:17" x14ac:dyDescent="0.2">
      <c r="A15" s="42" t="s">
        <v>115</v>
      </c>
      <c r="B15" s="22" t="str">
        <f t="shared" si="0"/>
        <v>0.98 (0.84-1.13)</v>
      </c>
      <c r="C15">
        <f t="shared" si="1"/>
        <v>0.75729999999999997</v>
      </c>
      <c r="D15">
        <f>Odds_kids!E30</f>
        <v>0.97716000000000003</v>
      </c>
      <c r="E15">
        <f>Odds_kids!F30</f>
        <v>0.84396000000000004</v>
      </c>
      <c r="F15">
        <f>Odds_kids!G30</f>
        <v>1.13137</v>
      </c>
      <c r="G15">
        <f>Odds_kids!H30</f>
        <v>0.75729999999999997</v>
      </c>
      <c r="H15" t="str">
        <f t="shared" si="2"/>
        <v/>
      </c>
      <c r="J15" s="23" t="s">
        <v>72</v>
      </c>
      <c r="K15" s="22" t="str">
        <f t="shared" si="3"/>
        <v>0.96 (0.88-1.05)</v>
      </c>
      <c r="L15">
        <f>IF(P15="&lt;.0001","&lt;0.0001",P15)</f>
        <v>0.34470000000000001</v>
      </c>
      <c r="M15">
        <f>Odds_adults!E8</f>
        <v>0.95820000000000005</v>
      </c>
      <c r="N15">
        <f>Odds_adults!F8</f>
        <v>0.87697999999999998</v>
      </c>
      <c r="O15">
        <f>Odds_adults!G8</f>
        <v>1.04694</v>
      </c>
      <c r="P15">
        <f>Odds_adults!H8</f>
        <v>0.34470000000000001</v>
      </c>
      <c r="Q15" t="str">
        <f t="shared" si="4"/>
        <v/>
      </c>
    </row>
    <row r="16" spans="1:17" x14ac:dyDescent="0.2">
      <c r="A16" s="41" t="s">
        <v>198</v>
      </c>
      <c r="B16" s="22"/>
      <c r="J16" s="23" t="s">
        <v>78</v>
      </c>
    </row>
    <row r="17" spans="1:17" x14ac:dyDescent="0.2">
      <c r="A17" s="42" t="s">
        <v>26</v>
      </c>
      <c r="B17" s="22" t="str">
        <f t="shared" si="0"/>
        <v>1.05 (0.76-1.45)</v>
      </c>
      <c r="C17">
        <f t="shared" si="1"/>
        <v>0.75990000000000002</v>
      </c>
      <c r="D17">
        <f>Odds_kids!E31</f>
        <v>1.0516700000000001</v>
      </c>
      <c r="E17">
        <f>Odds_kids!F31</f>
        <v>0.76129999999999998</v>
      </c>
      <c r="F17">
        <f>Odds_kids!G31</f>
        <v>1.45278</v>
      </c>
      <c r="G17">
        <f>Odds_kids!H31</f>
        <v>0.75990000000000002</v>
      </c>
      <c r="H17" t="str">
        <f t="shared" si="2"/>
        <v/>
      </c>
      <c r="J17" s="25" t="s">
        <v>73</v>
      </c>
      <c r="K17" s="22" t="str">
        <f t="shared" si="3"/>
        <v>1.08 (0.88-1.33)</v>
      </c>
      <c r="L17">
        <f>IF(P17="&lt;.0001","&lt;0.0001",P17)</f>
        <v>0.47639999999999999</v>
      </c>
      <c r="M17">
        <f>Odds_adults!E9</f>
        <v>1.07789</v>
      </c>
      <c r="N17">
        <f>Odds_adults!F9</f>
        <v>0.87683999999999995</v>
      </c>
      <c r="O17">
        <f>Odds_adults!G9</f>
        <v>1.3250299999999999</v>
      </c>
      <c r="P17">
        <f>Odds_adults!H9</f>
        <v>0.47639999999999999</v>
      </c>
      <c r="Q17" t="str">
        <f t="shared" si="4"/>
        <v/>
      </c>
    </row>
    <row r="18" spans="1:17" x14ac:dyDescent="0.2">
      <c r="A18" s="41" t="s">
        <v>86</v>
      </c>
      <c r="B18" s="22"/>
      <c r="J18" s="23" t="s">
        <v>94</v>
      </c>
    </row>
    <row r="19" spans="1:17" x14ac:dyDescent="0.2">
      <c r="A19" s="42">
        <v>1</v>
      </c>
      <c r="B19" s="22" t="str">
        <f t="shared" si="0"/>
        <v>1.10 (0.99-1.23)</v>
      </c>
      <c r="C19">
        <f t="shared" si="1"/>
        <v>7.1400000000000005E-2</v>
      </c>
      <c r="D19">
        <f>Odds_kids!E23</f>
        <v>1.1044799999999999</v>
      </c>
      <c r="E19">
        <f>Odds_kids!F23</f>
        <v>0.99136999999999997</v>
      </c>
      <c r="F19">
        <f>Odds_kids!G23</f>
        <v>1.2304900000000001</v>
      </c>
      <c r="G19">
        <f>Odds_kids!H23</f>
        <v>7.1400000000000005E-2</v>
      </c>
      <c r="H19" t="str">
        <f t="shared" si="2"/>
        <v/>
      </c>
      <c r="J19" s="25" t="s">
        <v>95</v>
      </c>
      <c r="K19" s="22" t="str">
        <f t="shared" si="3"/>
        <v>1.18 (0.95-1.47)</v>
      </c>
      <c r="L19">
        <f>IF(P19="&lt;.0001","&lt;0.0001",P19)</f>
        <v>0.13780000000000001</v>
      </c>
      <c r="M19">
        <f>Odds_adults!E12</f>
        <v>1.1822299999999999</v>
      </c>
      <c r="N19">
        <f>Odds_adults!F12</f>
        <v>0.94774999999999998</v>
      </c>
      <c r="O19">
        <f>Odds_adults!G12</f>
        <v>1.4747300000000001</v>
      </c>
      <c r="P19">
        <f>Odds_adults!H12</f>
        <v>0.13780000000000001</v>
      </c>
      <c r="Q19" t="str">
        <f t="shared" si="4"/>
        <v/>
      </c>
    </row>
    <row r="20" spans="1:17" x14ac:dyDescent="0.2">
      <c r="A20" s="42">
        <v>2</v>
      </c>
      <c r="B20" s="22" t="str">
        <f t="shared" si="0"/>
        <v>0.99 (0.62-1.57)</v>
      </c>
      <c r="C20">
        <f t="shared" si="1"/>
        <v>0.95230000000000004</v>
      </c>
      <c r="D20">
        <f>Odds_kids!E24</f>
        <v>0.98589000000000004</v>
      </c>
      <c r="E20">
        <f>Odds_kids!F24</f>
        <v>0.61909000000000003</v>
      </c>
      <c r="F20">
        <f>Odds_kids!G24</f>
        <v>1.57003</v>
      </c>
      <c r="G20">
        <f>Odds_kids!H24</f>
        <v>0.95230000000000004</v>
      </c>
      <c r="H20" t="str">
        <f t="shared" si="2"/>
        <v/>
      </c>
      <c r="J20" s="25" t="s">
        <v>96</v>
      </c>
      <c r="K20" s="22" t="str">
        <f t="shared" si="3"/>
        <v>1.67 (1.37-2.03)</v>
      </c>
      <c r="L20" t="str">
        <f>IF(P20="&lt;.0001","&lt;0.0001",P20)</f>
        <v>&lt;0.0001</v>
      </c>
      <c r="M20">
        <f>Odds_adults!E13</f>
        <v>1.66676</v>
      </c>
      <c r="N20">
        <f>Odds_adults!F13</f>
        <v>1.37026</v>
      </c>
      <c r="O20">
        <f>Odds_adults!G13</f>
        <v>2.0274200000000002</v>
      </c>
      <c r="P20" t="str">
        <f>Odds_adults!H13</f>
        <v>&lt;.0001</v>
      </c>
      <c r="Q20" t="str">
        <f t="shared" si="4"/>
        <v>*</v>
      </c>
    </row>
    <row r="21" spans="1:17" x14ac:dyDescent="0.2">
      <c r="A21" s="42" t="s">
        <v>87</v>
      </c>
      <c r="B21" s="22" t="str">
        <f t="shared" si="0"/>
        <v>1.78 (0.88-3.60)</v>
      </c>
      <c r="C21">
        <f t="shared" si="1"/>
        <v>0.1091</v>
      </c>
      <c r="D21">
        <f>Odds_kids!E25</f>
        <v>1.77885</v>
      </c>
      <c r="E21">
        <f>Odds_kids!F25</f>
        <v>0.87939000000000001</v>
      </c>
      <c r="F21">
        <f>Odds_kids!G25</f>
        <v>3.5983200000000002</v>
      </c>
      <c r="G21">
        <f>Odds_kids!H25</f>
        <v>0.1091</v>
      </c>
      <c r="H21" t="str">
        <f t="shared" si="2"/>
        <v/>
      </c>
      <c r="J21" s="25" t="s">
        <v>97</v>
      </c>
      <c r="K21" s="22" t="str">
        <f t="shared" si="3"/>
        <v>1.75 (1.38-2.21)</v>
      </c>
      <c r="L21" t="str">
        <f>IF(P21="&lt;.0001","&lt;0.0001",P21)</f>
        <v>&lt;0.0001</v>
      </c>
      <c r="M21">
        <f>Odds_adults!E10</f>
        <v>1.74603</v>
      </c>
      <c r="N21">
        <f>Odds_adults!F10</f>
        <v>1.3771899999999999</v>
      </c>
      <c r="O21">
        <f>Odds_adults!G10</f>
        <v>2.2136399999999998</v>
      </c>
      <c r="P21" t="str">
        <f>Odds_adults!H10</f>
        <v>&lt;.0001</v>
      </c>
      <c r="Q21" t="str">
        <f t="shared" si="4"/>
        <v>*</v>
      </c>
    </row>
    <row r="22" spans="1:17" x14ac:dyDescent="0.2">
      <c r="A22" s="45" t="s">
        <v>103</v>
      </c>
      <c r="B22" s="22"/>
      <c r="J22" s="25" t="s">
        <v>98</v>
      </c>
      <c r="K22" s="22" t="str">
        <f t="shared" si="3"/>
        <v>1.44 (0.99-2.11)</v>
      </c>
      <c r="L22">
        <f>IF(P22="&lt;.0001","&lt;0.0001",P22)</f>
        <v>5.8700000000000002E-2</v>
      </c>
      <c r="M22">
        <f>Odds_adults!E11</f>
        <v>1.4419500000000001</v>
      </c>
      <c r="N22">
        <f>Odds_adults!F11</f>
        <v>0.98663999999999996</v>
      </c>
      <c r="O22">
        <f>Odds_adults!G11</f>
        <v>2.10737</v>
      </c>
      <c r="P22">
        <f>Odds_adults!H11</f>
        <v>5.8700000000000002E-2</v>
      </c>
      <c r="Q22" t="str">
        <f t="shared" si="4"/>
        <v/>
      </c>
    </row>
    <row r="23" spans="1:17" x14ac:dyDescent="0.2">
      <c r="A23" s="44" t="s">
        <v>93</v>
      </c>
      <c r="B23" s="22" t="str">
        <f t="shared" si="0"/>
        <v>0.95 (0.83-1.08)</v>
      </c>
      <c r="C23">
        <f t="shared" si="1"/>
        <v>0.40300000000000002</v>
      </c>
      <c r="D23">
        <f>Odds_kids!E8</f>
        <v>0.94584999999999997</v>
      </c>
      <c r="E23">
        <f>Odds_kids!F8</f>
        <v>0.83016000000000001</v>
      </c>
      <c r="F23">
        <f>Odds_kids!G8</f>
        <v>1.0776699999999999</v>
      </c>
      <c r="G23">
        <f>Odds_kids!H8</f>
        <v>0.40300000000000002</v>
      </c>
      <c r="H23" t="str">
        <f t="shared" si="2"/>
        <v/>
      </c>
      <c r="J23" s="23" t="s">
        <v>81</v>
      </c>
    </row>
    <row r="24" spans="1:17" x14ac:dyDescent="0.2">
      <c r="A24" s="41" t="s">
        <v>78</v>
      </c>
      <c r="B24" s="22"/>
      <c r="J24" s="25" t="s">
        <v>75</v>
      </c>
      <c r="K24" s="22" t="str">
        <f t="shared" si="3"/>
        <v>1.17 (0.90-1.52)</v>
      </c>
      <c r="L24">
        <f>IF(P24="&lt;.0001","&lt;0.0001",P24)</f>
        <v>0.22750000000000001</v>
      </c>
      <c r="M24">
        <f>Odds_adults!E16</f>
        <v>1.1741900000000001</v>
      </c>
      <c r="N24">
        <f>Odds_adults!F16</f>
        <v>0.90461999999999998</v>
      </c>
      <c r="O24">
        <f>Odds_adults!G16</f>
        <v>1.5240899999999999</v>
      </c>
      <c r="P24">
        <f>Odds_adults!H16</f>
        <v>0.22750000000000001</v>
      </c>
      <c r="Q24" t="str">
        <f t="shared" si="4"/>
        <v/>
      </c>
    </row>
    <row r="25" spans="1:17" x14ac:dyDescent="0.2">
      <c r="A25" s="42" t="s">
        <v>73</v>
      </c>
      <c r="B25" s="22" t="str">
        <f t="shared" si="0"/>
        <v>1.25 (0.93-1.67)</v>
      </c>
      <c r="C25">
        <f t="shared" si="1"/>
        <v>0.1421</v>
      </c>
      <c r="D25">
        <f>Odds_kids!E9</f>
        <v>1.2463900000000001</v>
      </c>
      <c r="E25">
        <f>Odds_kids!F9</f>
        <v>0.92888000000000004</v>
      </c>
      <c r="F25">
        <f>Odds_kids!G9</f>
        <v>1.6724300000000001</v>
      </c>
      <c r="G25">
        <f>Odds_kids!H9</f>
        <v>0.1421</v>
      </c>
      <c r="H25" t="str">
        <f t="shared" si="2"/>
        <v/>
      </c>
      <c r="J25" s="23" t="s">
        <v>79</v>
      </c>
    </row>
    <row r="26" spans="1:17" x14ac:dyDescent="0.2">
      <c r="A26" s="41" t="s">
        <v>94</v>
      </c>
      <c r="B26" s="22"/>
      <c r="J26" s="25" t="s">
        <v>26</v>
      </c>
      <c r="K26" s="22" t="str">
        <f t="shared" si="3"/>
        <v>1.15 (0.92-1.44)</v>
      </c>
      <c r="L26">
        <f>IF(P26="&lt;.0001","&lt;0.0001",P26)</f>
        <v>0.21049999999999999</v>
      </c>
      <c r="M26">
        <f>Odds_adults!E15</f>
        <v>1.1527099999999999</v>
      </c>
      <c r="N26">
        <f>Odds_adults!F15</f>
        <v>0.92283000000000004</v>
      </c>
      <c r="O26">
        <f>Odds_adults!G15</f>
        <v>1.4398500000000001</v>
      </c>
      <c r="P26">
        <f>Odds_adults!H15</f>
        <v>0.21049999999999999</v>
      </c>
      <c r="Q26" t="str">
        <f t="shared" si="4"/>
        <v/>
      </c>
    </row>
    <row r="27" spans="1:17" x14ac:dyDescent="0.2">
      <c r="A27" s="42" t="s">
        <v>95</v>
      </c>
      <c r="B27" s="22" t="str">
        <f t="shared" si="0"/>
        <v>1.48 (1.04-2.10)</v>
      </c>
      <c r="C27">
        <f t="shared" si="1"/>
        <v>3.04E-2</v>
      </c>
      <c r="D27">
        <f>Odds_kids!E12</f>
        <v>1.4753000000000001</v>
      </c>
      <c r="E27">
        <f>Odds_kids!F12</f>
        <v>1.0375300000000001</v>
      </c>
      <c r="F27">
        <f>Odds_kids!G12</f>
        <v>2.0977700000000001</v>
      </c>
      <c r="G27">
        <f>Odds_kids!H12</f>
        <v>3.04E-2</v>
      </c>
      <c r="H27" t="str">
        <f t="shared" si="2"/>
        <v/>
      </c>
      <c r="J27" s="23" t="s">
        <v>84</v>
      </c>
    </row>
    <row r="28" spans="1:17" x14ac:dyDescent="0.2">
      <c r="A28" s="42" t="s">
        <v>96</v>
      </c>
      <c r="B28" s="22" t="str">
        <f t="shared" si="0"/>
        <v>2.78 (2.03-3.80)</v>
      </c>
      <c r="C28" t="str">
        <f t="shared" si="1"/>
        <v>&lt;0.0001</v>
      </c>
      <c r="D28">
        <f>Odds_kids!E13</f>
        <v>2.7760899999999999</v>
      </c>
      <c r="E28">
        <f>Odds_kids!F13</f>
        <v>2.0270899999999998</v>
      </c>
      <c r="F28">
        <f>Odds_kids!G13</f>
        <v>3.80185</v>
      </c>
      <c r="G28" t="str">
        <f>Odds_kids!H13</f>
        <v>&lt;.0001</v>
      </c>
      <c r="H28" t="str">
        <f t="shared" si="2"/>
        <v>*</v>
      </c>
      <c r="J28" s="25" t="s">
        <v>74</v>
      </c>
      <c r="K28" s="22" t="str">
        <f t="shared" si="3"/>
        <v>1.50 (1.22-1.84)</v>
      </c>
      <c r="L28" t="str">
        <f>IF(P28="&lt;.0001","&lt;0.0001",P28)</f>
        <v>&lt;0.0001</v>
      </c>
      <c r="M28">
        <f>Odds_adults!E14</f>
        <v>1.49804</v>
      </c>
      <c r="N28">
        <f>Odds_adults!F14</f>
        <v>1.2222299999999999</v>
      </c>
      <c r="O28">
        <f>Odds_adults!G14</f>
        <v>1.8360799999999999</v>
      </c>
      <c r="P28" t="str">
        <f>Odds_adults!H14</f>
        <v>&lt;.0001</v>
      </c>
      <c r="Q28" t="str">
        <f t="shared" si="4"/>
        <v>*</v>
      </c>
    </row>
    <row r="29" spans="1:17" x14ac:dyDescent="0.2">
      <c r="A29" s="42" t="s">
        <v>97</v>
      </c>
      <c r="B29" s="22" t="str">
        <f t="shared" si="0"/>
        <v>2.32 (1.51-3.54)</v>
      </c>
      <c r="C29">
        <f t="shared" si="1"/>
        <v>1E-4</v>
      </c>
      <c r="D29">
        <f>Odds_kids!E10</f>
        <v>2.3150400000000002</v>
      </c>
      <c r="E29">
        <f>Odds_kids!F10</f>
        <v>1.51484</v>
      </c>
      <c r="F29">
        <f>Odds_kids!G10</f>
        <v>3.5379399999999999</v>
      </c>
      <c r="G29">
        <f>Odds_kids!H10</f>
        <v>1E-4</v>
      </c>
      <c r="H29" t="str">
        <f t="shared" si="2"/>
        <v>*</v>
      </c>
      <c r="J29" s="23" t="s">
        <v>85</v>
      </c>
    </row>
    <row r="30" spans="1:17" x14ac:dyDescent="0.2">
      <c r="A30" s="42" t="s">
        <v>98</v>
      </c>
      <c r="B30" s="22" t="str">
        <f t="shared" si="0"/>
        <v>1.47 (0.77-2.81)</v>
      </c>
      <c r="C30">
        <f t="shared" si="1"/>
        <v>0.24809999999999999</v>
      </c>
      <c r="D30">
        <f>Odds_kids!E11</f>
        <v>1.4667600000000001</v>
      </c>
      <c r="E30">
        <f>Odds_kids!F11</f>
        <v>0.76565000000000005</v>
      </c>
      <c r="F30">
        <f>Odds_kids!G11</f>
        <v>2.8098700000000001</v>
      </c>
      <c r="G30">
        <f>Odds_kids!H11</f>
        <v>0.24809999999999999</v>
      </c>
      <c r="H30" t="str">
        <f t="shared" si="2"/>
        <v/>
      </c>
      <c r="J30" s="25" t="s">
        <v>26</v>
      </c>
      <c r="K30" s="22" t="str">
        <f t="shared" si="3"/>
        <v>1.12 (1.06-1.18)</v>
      </c>
      <c r="L30">
        <f>IF(P30="&lt;.0001","&lt;0.0001",P30)</f>
        <v>1E-4</v>
      </c>
      <c r="M30">
        <f>Odds_adults!E23</f>
        <v>1.11791</v>
      </c>
      <c r="N30">
        <f>Odds_adults!F23</f>
        <v>1.0559099999999999</v>
      </c>
      <c r="O30">
        <f>Odds_adults!G23</f>
        <v>1.18354</v>
      </c>
      <c r="P30">
        <f>Odds_adults!H23</f>
        <v>1E-4</v>
      </c>
      <c r="Q30" t="str">
        <f t="shared" si="4"/>
        <v>*</v>
      </c>
    </row>
    <row r="31" spans="1:17" x14ac:dyDescent="0.2">
      <c r="A31" s="41" t="s">
        <v>81</v>
      </c>
      <c r="B31" s="22"/>
      <c r="J31" s="25" t="s">
        <v>195</v>
      </c>
      <c r="K31" s="22" t="str">
        <f t="shared" si="3"/>
        <v>0.77 (0.70-0.84)</v>
      </c>
      <c r="L31" t="str">
        <f>IF(P31="&lt;.0001","&lt;0.0001",P31)</f>
        <v>&lt;0.0001</v>
      </c>
      <c r="M31">
        <f>Odds_adults!E24</f>
        <v>0.76842999999999995</v>
      </c>
      <c r="N31">
        <f>Odds_adults!F24</f>
        <v>0.70155000000000001</v>
      </c>
      <c r="O31">
        <f>Odds_adults!G24</f>
        <v>0.84169000000000005</v>
      </c>
      <c r="P31" t="str">
        <f>Odds_adults!H24</f>
        <v>&lt;.0001</v>
      </c>
      <c r="Q31" t="str">
        <f t="shared" si="4"/>
        <v>*</v>
      </c>
    </row>
    <row r="32" spans="1:17" x14ac:dyDescent="0.2">
      <c r="A32" s="42" t="s">
        <v>75</v>
      </c>
      <c r="B32" s="22" t="str">
        <f t="shared" si="0"/>
        <v>1.03 (0.72-1.49)</v>
      </c>
      <c r="C32">
        <f t="shared" si="1"/>
        <v>0.86050000000000004</v>
      </c>
      <c r="D32">
        <f>Odds_kids!E16</f>
        <v>1.0335799999999999</v>
      </c>
      <c r="E32">
        <f>Odds_kids!F16</f>
        <v>0.71514999999999995</v>
      </c>
      <c r="F32">
        <f>Odds_kids!G16</f>
        <v>1.4938</v>
      </c>
      <c r="G32">
        <f>Odds_kids!H16</f>
        <v>0.86050000000000004</v>
      </c>
      <c r="H32" t="str">
        <f t="shared" si="2"/>
        <v/>
      </c>
      <c r="J32" s="23" t="s">
        <v>83</v>
      </c>
      <c r="K32" s="22" t="str">
        <f t="shared" si="3"/>
        <v>1.14 (0.99-1.31)</v>
      </c>
      <c r="L32">
        <f>IF(P32="&lt;.0001","&lt;0.0001",P32)</f>
        <v>6.7500000000000004E-2</v>
      </c>
      <c r="M32">
        <f>Odds_adults!E17</f>
        <v>1.1408199999999999</v>
      </c>
      <c r="N32">
        <f>Odds_adults!F17</f>
        <v>0.99055000000000004</v>
      </c>
      <c r="O32">
        <f>Odds_adults!G17</f>
        <v>1.3138799999999999</v>
      </c>
      <c r="P32">
        <f>Odds_adults!H17</f>
        <v>6.7500000000000004E-2</v>
      </c>
      <c r="Q32" t="str">
        <f t="shared" si="4"/>
        <v/>
      </c>
    </row>
    <row r="33" spans="1:17" x14ac:dyDescent="0.2">
      <c r="A33" s="41" t="s">
        <v>79</v>
      </c>
      <c r="B33" s="22"/>
      <c r="J33" s="24" t="s">
        <v>74</v>
      </c>
    </row>
    <row r="34" spans="1:17" x14ac:dyDescent="0.2">
      <c r="A34" s="42" t="s">
        <v>26</v>
      </c>
      <c r="B34" s="22" t="str">
        <f t="shared" si="0"/>
        <v>1.13 (0.81-1.58)</v>
      </c>
      <c r="C34">
        <f t="shared" si="1"/>
        <v>0.4793</v>
      </c>
      <c r="D34">
        <f>Odds_kids!E15</f>
        <v>1.12856</v>
      </c>
      <c r="E34">
        <f>Odds_kids!F15</f>
        <v>0.80723</v>
      </c>
      <c r="F34">
        <f>Odds_kids!G15</f>
        <v>1.5778000000000001</v>
      </c>
      <c r="G34">
        <f>Odds_kids!H15</f>
        <v>0.4793</v>
      </c>
      <c r="H34" t="str">
        <f t="shared" si="2"/>
        <v/>
      </c>
      <c r="J34" s="23" t="s">
        <v>101</v>
      </c>
    </row>
    <row r="35" spans="1:17" x14ac:dyDescent="0.2">
      <c r="A35" s="41" t="s">
        <v>84</v>
      </c>
      <c r="B35" s="22"/>
      <c r="J35" s="25" t="s">
        <v>102</v>
      </c>
      <c r="K35" s="22" t="str">
        <f t="shared" si="3"/>
        <v>0.95 (0.91-1.00)</v>
      </c>
      <c r="L35">
        <f>IF(P35="&lt;.0001","&lt;0.0001",P35)</f>
        <v>3.3799999999999997E-2</v>
      </c>
      <c r="M35">
        <f>Odds_adults!E26</f>
        <v>0.94974000000000003</v>
      </c>
      <c r="N35">
        <f>Odds_adults!F26</f>
        <v>0.90556999999999999</v>
      </c>
      <c r="O35">
        <f>Odds_adults!G26</f>
        <v>0.99607000000000001</v>
      </c>
      <c r="P35">
        <f>Odds_adults!H26</f>
        <v>3.3799999999999997E-2</v>
      </c>
      <c r="Q35" t="str">
        <f t="shared" si="4"/>
        <v/>
      </c>
    </row>
    <row r="36" spans="1:17" x14ac:dyDescent="0.2">
      <c r="A36" s="42" t="s">
        <v>74</v>
      </c>
      <c r="B36" s="22" t="str">
        <f t="shared" si="0"/>
        <v>1.37 (1.02-1.85)</v>
      </c>
      <c r="C36">
        <f t="shared" si="1"/>
        <v>3.4799999999999998E-2</v>
      </c>
      <c r="D36">
        <f>Odds_kids!E14</f>
        <v>1.3741399999999999</v>
      </c>
      <c r="E36">
        <f>Odds_kids!F14</f>
        <v>1.02298</v>
      </c>
      <c r="F36">
        <f>Odds_kids!G14</f>
        <v>1.8458399999999999</v>
      </c>
      <c r="G36">
        <f>Odds_kids!H14</f>
        <v>3.4799999999999998E-2</v>
      </c>
      <c r="H36" t="str">
        <f t="shared" si="2"/>
        <v/>
      </c>
    </row>
    <row r="37" spans="1:17" x14ac:dyDescent="0.2">
      <c r="A37" s="41" t="s">
        <v>109</v>
      </c>
      <c r="B37" s="22"/>
    </row>
    <row r="38" spans="1:17" x14ac:dyDescent="0.2">
      <c r="A38" s="42" t="s">
        <v>26</v>
      </c>
      <c r="B38" s="22" t="str">
        <f t="shared" si="0"/>
        <v>1.45 (0.83-2.54)</v>
      </c>
      <c r="C38">
        <f t="shared" si="1"/>
        <v>0.19550000000000001</v>
      </c>
      <c r="D38">
        <f>Odds_kids!E18</f>
        <v>1.4490000000000001</v>
      </c>
      <c r="E38">
        <f>Odds_kids!F18</f>
        <v>0.82638</v>
      </c>
      <c r="F38">
        <f>Odds_kids!G18</f>
        <v>2.5407000000000002</v>
      </c>
      <c r="G38">
        <f>Odds_kids!H18</f>
        <v>0.19550000000000001</v>
      </c>
      <c r="H38" t="str">
        <f t="shared" si="2"/>
        <v/>
      </c>
    </row>
    <row r="39" spans="1:17" x14ac:dyDescent="0.2">
      <c r="A39" s="41" t="s">
        <v>85</v>
      </c>
      <c r="B39" s="22"/>
      <c r="H39" t="str">
        <f t="shared" si="2"/>
        <v>*</v>
      </c>
    </row>
    <row r="40" spans="1:17" x14ac:dyDescent="0.2">
      <c r="A40" s="42" t="s">
        <v>26</v>
      </c>
      <c r="B40" s="22" t="str">
        <f t="shared" si="0"/>
        <v>1.22 (1.11-1.34)</v>
      </c>
      <c r="C40" t="str">
        <f t="shared" si="1"/>
        <v>&lt;0.0001</v>
      </c>
      <c r="D40">
        <f>Odds_kids!E26</f>
        <v>1.22163</v>
      </c>
      <c r="E40">
        <f>Odds_kids!F26</f>
        <v>1.1128499999999999</v>
      </c>
      <c r="F40">
        <f>Odds_kids!G26</f>
        <v>1.34104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195</v>
      </c>
      <c r="B41" s="22" t="str">
        <f t="shared" si="0"/>
        <v>0.67 (0.57-0.80)</v>
      </c>
      <c r="C41" t="str">
        <f t="shared" si="1"/>
        <v>&lt;0.0001</v>
      </c>
      <c r="D41">
        <f>Odds_kids!E27</f>
        <v>0.67256000000000005</v>
      </c>
      <c r="E41">
        <f>Odds_kids!F27</f>
        <v>0.56891000000000003</v>
      </c>
      <c r="F41">
        <f>Odds_kids!G27</f>
        <v>0.79508999999999996</v>
      </c>
      <c r="G41" t="str">
        <f>Odds_kids!H27</f>
        <v>&lt;.0001</v>
      </c>
      <c r="H41" t="str">
        <f t="shared" si="2"/>
        <v>*</v>
      </c>
    </row>
    <row r="42" spans="1:17" x14ac:dyDescent="0.2">
      <c r="A42" s="44" t="s">
        <v>83</v>
      </c>
      <c r="B42" s="22" t="str">
        <f t="shared" si="0"/>
        <v>1.22 (0.99-1.49)</v>
      </c>
      <c r="C42">
        <f t="shared" si="1"/>
        <v>6.13E-2</v>
      </c>
      <c r="D42">
        <f>Odds_kids!E17</f>
        <v>1.21655</v>
      </c>
      <c r="E42">
        <f>Odds_kids!F17</f>
        <v>0.99073999999999995</v>
      </c>
      <c r="F42">
        <f>Odds_kids!G17</f>
        <v>1.4938199999999999</v>
      </c>
      <c r="G42">
        <f>Odds_kids!H17</f>
        <v>6.13E-2</v>
      </c>
      <c r="H42" t="str">
        <f t="shared" si="2"/>
        <v/>
      </c>
    </row>
    <row r="43" spans="1:17" x14ac:dyDescent="0.2">
      <c r="A43" s="45" t="s">
        <v>74</v>
      </c>
      <c r="B43" s="22"/>
    </row>
    <row r="44" spans="1:17" x14ac:dyDescent="0.2">
      <c r="A44" s="41" t="s">
        <v>101</v>
      </c>
      <c r="B44" s="22"/>
    </row>
    <row r="45" spans="1:17" x14ac:dyDescent="0.2">
      <c r="A45" s="42" t="s">
        <v>102</v>
      </c>
      <c r="B45" s="22" t="str">
        <f t="shared" si="0"/>
        <v>1.03 (0.95-1.12)</v>
      </c>
      <c r="C45">
        <f t="shared" si="1"/>
        <v>0.44800000000000001</v>
      </c>
      <c r="D45">
        <f>Odds_kids!E33</f>
        <v>1.03105</v>
      </c>
      <c r="E45">
        <f>Odds_kids!F33</f>
        <v>0.95274000000000003</v>
      </c>
      <c r="F45">
        <f>Odds_kids!G33</f>
        <v>1.1157999999999999</v>
      </c>
      <c r="G45">
        <f>Odds_kids!H33</f>
        <v>0.44800000000000001</v>
      </c>
      <c r="H45" t="str">
        <f t="shared" si="2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8"/>
  <sheetViews>
    <sheetView topLeftCell="A4" zoomScale="55" zoomScaleNormal="55" workbookViewId="0">
      <selection activeCell="I57" sqref="I57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158</v>
      </c>
    </row>
    <row r="2" spans="1:37" s="18" customFormat="1" ht="12.75" x14ac:dyDescent="0.2">
      <c r="A2" s="18" t="s">
        <v>28</v>
      </c>
      <c r="B2" s="8">
        <v>43988</v>
      </c>
      <c r="O2" s="78" t="s">
        <v>160</v>
      </c>
    </row>
    <row r="3" spans="1:37" s="18" customFormat="1" ht="12.75" x14ac:dyDescent="0.2"/>
    <row r="4" spans="1:37" x14ac:dyDescent="0.25">
      <c r="A4" s="73" t="s">
        <v>159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 t="s">
        <v>161</v>
      </c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 s="73" t="s">
        <v>162</v>
      </c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 t="s">
        <v>135</v>
      </c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0.95820000000000005</v>
      </c>
      <c r="F8">
        <v>0.87697999999999998</v>
      </c>
      <c r="G8">
        <v>1.04694</v>
      </c>
      <c r="H8">
        <v>0.34470000000000001</v>
      </c>
      <c r="I8">
        <v>1.04863</v>
      </c>
      <c r="J8">
        <v>1.0270699999999999</v>
      </c>
      <c r="K8">
        <v>1.07064</v>
      </c>
      <c r="L8" t="s">
        <v>5</v>
      </c>
      <c r="M8"/>
      <c r="N8"/>
      <c r="O8"/>
      <c r="P8"/>
      <c r="Q8" t="s">
        <v>136</v>
      </c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131</v>
      </c>
      <c r="C9" t="s">
        <v>132</v>
      </c>
      <c r="D9">
        <v>0</v>
      </c>
      <c r="E9">
        <v>1.07789</v>
      </c>
      <c r="F9">
        <v>0.87683999999999995</v>
      </c>
      <c r="G9">
        <v>1.3250299999999999</v>
      </c>
      <c r="H9">
        <v>0.47639999999999999</v>
      </c>
      <c r="I9">
        <v>1.0323</v>
      </c>
      <c r="J9">
        <v>0.98507999999999996</v>
      </c>
      <c r="K9">
        <v>1.08178</v>
      </c>
      <c r="L9">
        <v>0.18329999999999999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42</v>
      </c>
      <c r="C10" t="s">
        <v>43</v>
      </c>
      <c r="D10">
        <v>0</v>
      </c>
      <c r="E10">
        <v>1.74603</v>
      </c>
      <c r="F10">
        <v>1.3771899999999999</v>
      </c>
      <c r="G10">
        <v>2.2136399999999998</v>
      </c>
      <c r="H10" t="s">
        <v>5</v>
      </c>
      <c r="I10">
        <v>1.32561</v>
      </c>
      <c r="J10">
        <v>1.20272</v>
      </c>
      <c r="K10">
        <v>1.46105</v>
      </c>
      <c r="L10" t="s">
        <v>5</v>
      </c>
      <c r="M10"/>
      <c r="N10"/>
      <c r="O10"/>
      <c r="P10"/>
      <c r="Q10" t="s">
        <v>163</v>
      </c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44</v>
      </c>
      <c r="C11" t="s">
        <v>43</v>
      </c>
      <c r="D11">
        <v>0</v>
      </c>
      <c r="E11">
        <v>1.4419500000000001</v>
      </c>
      <c r="F11">
        <v>0.98663999999999996</v>
      </c>
      <c r="G11">
        <v>2.10737</v>
      </c>
      <c r="H11">
        <v>5.8700000000000002E-2</v>
      </c>
      <c r="I11">
        <v>1.1500600000000001</v>
      </c>
      <c r="J11">
        <v>0.95584999999999998</v>
      </c>
      <c r="K11">
        <v>1.3837299999999999</v>
      </c>
      <c r="L11">
        <v>0.13850000000000001</v>
      </c>
      <c r="M11"/>
      <c r="N11"/>
      <c r="O11"/>
      <c r="P11"/>
      <c r="Q11" t="s">
        <v>164</v>
      </c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45</v>
      </c>
      <c r="C12" t="s">
        <v>43</v>
      </c>
      <c r="D12">
        <v>0</v>
      </c>
      <c r="E12">
        <v>1.1822299999999999</v>
      </c>
      <c r="F12">
        <v>0.94774999999999998</v>
      </c>
      <c r="G12">
        <v>1.4747300000000001</v>
      </c>
      <c r="H12">
        <v>0.13780000000000001</v>
      </c>
      <c r="I12">
        <v>0.71970000000000001</v>
      </c>
      <c r="J12">
        <v>0.66122000000000003</v>
      </c>
      <c r="K12">
        <v>0.78334999999999999</v>
      </c>
      <c r="L12" t="s">
        <v>5</v>
      </c>
      <c r="M12"/>
      <c r="N12"/>
      <c r="O12"/>
      <c r="P12"/>
      <c r="Q12" t="s">
        <v>165</v>
      </c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46</v>
      </c>
      <c r="C13" t="s">
        <v>43</v>
      </c>
      <c r="D13">
        <v>0</v>
      </c>
      <c r="E13">
        <v>1.66676</v>
      </c>
      <c r="F13">
        <v>1.37026</v>
      </c>
      <c r="G13">
        <v>2.0274200000000002</v>
      </c>
      <c r="H13" t="s">
        <v>5</v>
      </c>
      <c r="I13">
        <v>2.9724900000000001</v>
      </c>
      <c r="J13">
        <v>2.8325800000000001</v>
      </c>
      <c r="K13">
        <v>3.11931</v>
      </c>
      <c r="L13" t="s">
        <v>5</v>
      </c>
      <c r="M13"/>
      <c r="N13"/>
      <c r="O13"/>
      <c r="P13"/>
      <c r="Q13" t="s">
        <v>166</v>
      </c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1.49804</v>
      </c>
      <c r="F14">
        <v>1.2222299999999999</v>
      </c>
      <c r="G14">
        <v>1.8360799999999999</v>
      </c>
      <c r="H14" t="s">
        <v>5</v>
      </c>
      <c r="I14">
        <v>2.1905299999999999</v>
      </c>
      <c r="J14">
        <v>2.0614300000000001</v>
      </c>
      <c r="K14">
        <v>2.3277199999999998</v>
      </c>
      <c r="L14" t="s">
        <v>5</v>
      </c>
      <c r="M14"/>
      <c r="N14"/>
      <c r="O14"/>
      <c r="P14"/>
      <c r="Q14" t="s">
        <v>167</v>
      </c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1.1527099999999999</v>
      </c>
      <c r="F15">
        <v>0.92283000000000004</v>
      </c>
      <c r="G15">
        <v>1.4398500000000001</v>
      </c>
      <c r="H15">
        <v>0.21049999999999999</v>
      </c>
      <c r="I15">
        <v>1.5891</v>
      </c>
      <c r="J15">
        <v>1.52372</v>
      </c>
      <c r="K15">
        <v>1.6572899999999999</v>
      </c>
      <c r="L15" t="s">
        <v>5</v>
      </c>
      <c r="M15"/>
      <c r="N15"/>
      <c r="O15"/>
      <c r="P15"/>
      <c r="Q15" t="s">
        <v>168</v>
      </c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1.1741900000000001</v>
      </c>
      <c r="F16">
        <v>0.90461999999999998</v>
      </c>
      <c r="G16">
        <v>1.5240899999999999</v>
      </c>
      <c r="H16">
        <v>0.22750000000000001</v>
      </c>
      <c r="I16">
        <v>1.2924899999999999</v>
      </c>
      <c r="J16">
        <v>1.22142</v>
      </c>
      <c r="K16">
        <v>1.3676999999999999</v>
      </c>
      <c r="L16" t="s">
        <v>5</v>
      </c>
      <c r="M16"/>
      <c r="N16"/>
      <c r="O16"/>
      <c r="P16"/>
      <c r="Q16" t="s">
        <v>169</v>
      </c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47</v>
      </c>
      <c r="B17"/>
      <c r="C17"/>
      <c r="D17">
        <v>0</v>
      </c>
      <c r="E17">
        <v>1.1408199999999999</v>
      </c>
      <c r="F17">
        <v>0.99055000000000004</v>
      </c>
      <c r="G17">
        <v>1.3138799999999999</v>
      </c>
      <c r="H17">
        <v>6.7500000000000004E-2</v>
      </c>
      <c r="I17">
        <v>1.18554</v>
      </c>
      <c r="J17">
        <v>1.1630799999999999</v>
      </c>
      <c r="K17">
        <v>1.20844</v>
      </c>
      <c r="L17" t="s">
        <v>5</v>
      </c>
      <c r="M17"/>
      <c r="N17"/>
      <c r="O17"/>
      <c r="P17"/>
      <c r="Q17" t="s">
        <v>170</v>
      </c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1.15141</v>
      </c>
      <c r="F18">
        <v>1.0336099999999999</v>
      </c>
      <c r="G18">
        <v>1.28264</v>
      </c>
      <c r="H18">
        <v>1.0500000000000001E-2</v>
      </c>
      <c r="I18">
        <v>1.2753099999999999</v>
      </c>
      <c r="J18">
        <v>1.1636200000000001</v>
      </c>
      <c r="K18">
        <v>1.3977200000000001</v>
      </c>
      <c r="L18" t="s">
        <v>5</v>
      </c>
      <c r="M18"/>
      <c r="N18"/>
      <c r="O18"/>
      <c r="P18"/>
      <c r="Q18" t="s">
        <v>171</v>
      </c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131</v>
      </c>
      <c r="C19" s="74" t="s">
        <v>132</v>
      </c>
      <c r="D19">
        <v>0</v>
      </c>
      <c r="E19">
        <v>1.09819</v>
      </c>
      <c r="F19">
        <v>1.04555</v>
      </c>
      <c r="G19">
        <v>1.1534800000000001</v>
      </c>
      <c r="H19">
        <v>2.0000000000000001E-4</v>
      </c>
      <c r="I19">
        <v>1.0710900000000001</v>
      </c>
      <c r="J19">
        <v>1.02624</v>
      </c>
      <c r="K19">
        <v>1.1178900000000001</v>
      </c>
      <c r="L19">
        <v>1.6000000000000001E-3</v>
      </c>
      <c r="M19"/>
      <c r="N19"/>
      <c r="O19"/>
      <c r="P19"/>
      <c r="Q19" t="s">
        <v>172</v>
      </c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 s="74">
        <v>1</v>
      </c>
      <c r="C20" s="74">
        <v>0</v>
      </c>
      <c r="D20">
        <v>0</v>
      </c>
      <c r="E20">
        <v>1.13286</v>
      </c>
      <c r="F20">
        <v>1.06366</v>
      </c>
      <c r="G20">
        <v>1.2065600000000001</v>
      </c>
      <c r="H20">
        <v>1E-4</v>
      </c>
      <c r="I20">
        <v>1.2345699999999999</v>
      </c>
      <c r="J20">
        <v>1.16889</v>
      </c>
      <c r="K20">
        <v>1.30393</v>
      </c>
      <c r="L20" t="s">
        <v>5</v>
      </c>
      <c r="M20"/>
      <c r="N20"/>
      <c r="O20"/>
      <c r="P20"/>
      <c r="Q20" t="s">
        <v>173</v>
      </c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 s="74">
        <v>2</v>
      </c>
      <c r="C21" s="74">
        <v>0</v>
      </c>
      <c r="D21">
        <v>0</v>
      </c>
      <c r="E21">
        <v>1.29474</v>
      </c>
      <c r="F21">
        <v>1.1471800000000001</v>
      </c>
      <c r="G21">
        <v>1.46129</v>
      </c>
      <c r="H21" t="s">
        <v>5</v>
      </c>
      <c r="I21">
        <v>1.50295</v>
      </c>
      <c r="J21">
        <v>1.35588</v>
      </c>
      <c r="K21">
        <v>1.6659600000000001</v>
      </c>
      <c r="L21" t="s">
        <v>5</v>
      </c>
      <c r="M21"/>
      <c r="N21"/>
      <c r="O21"/>
      <c r="P21"/>
      <c r="Q21" t="s">
        <v>174</v>
      </c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1.4537500000000001</v>
      </c>
      <c r="F22">
        <v>1.222</v>
      </c>
      <c r="G22">
        <v>1.7294400000000001</v>
      </c>
      <c r="H22" t="s">
        <v>5</v>
      </c>
      <c r="I22">
        <v>1.5339499999999999</v>
      </c>
      <c r="J22">
        <v>1.3212900000000001</v>
      </c>
      <c r="K22">
        <v>1.78085</v>
      </c>
      <c r="L22" t="s">
        <v>5</v>
      </c>
      <c r="M22"/>
      <c r="N22"/>
      <c r="O22"/>
      <c r="P22"/>
      <c r="Q22" t="s">
        <v>175</v>
      </c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1.11791</v>
      </c>
      <c r="F23">
        <v>1.0559099999999999</v>
      </c>
      <c r="G23">
        <v>1.18354</v>
      </c>
      <c r="H23">
        <v>1E-4</v>
      </c>
      <c r="I23">
        <v>1.3956599999999999</v>
      </c>
      <c r="J23">
        <v>1.3349200000000001</v>
      </c>
      <c r="K23">
        <v>1.4591700000000001</v>
      </c>
      <c r="L23" t="s">
        <v>5</v>
      </c>
      <c r="M23"/>
      <c r="N23"/>
      <c r="O23"/>
      <c r="P23"/>
      <c r="Q23" t="s">
        <v>176</v>
      </c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0.76842999999999995</v>
      </c>
      <c r="F24">
        <v>0.70155000000000001</v>
      </c>
      <c r="G24">
        <v>0.84169000000000005</v>
      </c>
      <c r="H24" t="s">
        <v>5</v>
      </c>
      <c r="I24">
        <v>0.74670999999999998</v>
      </c>
      <c r="J24">
        <v>0.68867999999999996</v>
      </c>
      <c r="K24">
        <v>0.80962999999999996</v>
      </c>
      <c r="L24" t="s">
        <v>5</v>
      </c>
      <c r="M24"/>
      <c r="N24"/>
      <c r="O24"/>
      <c r="P24"/>
      <c r="Q24" t="s">
        <v>177</v>
      </c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48</v>
      </c>
      <c r="B25"/>
      <c r="C25"/>
      <c r="D25">
        <v>0</v>
      </c>
      <c r="E25">
        <v>0.99209000000000003</v>
      </c>
      <c r="F25">
        <v>0.96514999999999995</v>
      </c>
      <c r="G25">
        <v>1.0197799999999999</v>
      </c>
      <c r="H25">
        <v>0.57179999999999997</v>
      </c>
      <c r="I25">
        <v>0.97536999999999996</v>
      </c>
      <c r="J25">
        <v>0.95494999999999997</v>
      </c>
      <c r="K25">
        <v>0.99621999999999999</v>
      </c>
      <c r="L25">
        <v>2.0899999999999998E-2</v>
      </c>
      <c r="M25"/>
      <c r="N25"/>
      <c r="O25"/>
      <c r="P25"/>
      <c r="Q25" t="s">
        <v>178</v>
      </c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49</v>
      </c>
      <c r="B26" t="s">
        <v>50</v>
      </c>
      <c r="C26" t="s">
        <v>51</v>
      </c>
      <c r="D26">
        <v>0</v>
      </c>
      <c r="E26">
        <v>0.94974000000000003</v>
      </c>
      <c r="F26">
        <v>0.90556999999999999</v>
      </c>
      <c r="G26">
        <v>0.99607000000000001</v>
      </c>
      <c r="H26">
        <v>3.3799999999999997E-2</v>
      </c>
      <c r="I26">
        <v>0.95087999999999995</v>
      </c>
      <c r="J26">
        <v>0.91178000000000003</v>
      </c>
      <c r="K26">
        <v>0.99165999999999999</v>
      </c>
      <c r="L26">
        <v>1.8700000000000001E-2</v>
      </c>
      <c r="M26"/>
      <c r="N26"/>
      <c r="O26"/>
      <c r="P26"/>
      <c r="Q26" t="s">
        <v>179</v>
      </c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 t="s">
        <v>180</v>
      </c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189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 t="s">
        <v>181</v>
      </c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 t="s">
        <v>182</v>
      </c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 t="s">
        <v>183</v>
      </c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 t="s">
        <v>184</v>
      </c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185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 t="s">
        <v>186</v>
      </c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52</v>
      </c>
      <c r="P35" t="s">
        <v>2</v>
      </c>
      <c r="Q35" t="s">
        <v>53</v>
      </c>
      <c r="R35" t="s">
        <v>54</v>
      </c>
      <c r="S35" t="s">
        <v>55</v>
      </c>
      <c r="T35" t="s">
        <v>56</v>
      </c>
      <c r="U35" t="s">
        <v>57</v>
      </c>
      <c r="V35" t="s">
        <v>58</v>
      </c>
      <c r="W35" t="s">
        <v>59</v>
      </c>
      <c r="X35" t="s">
        <v>60</v>
      </c>
      <c r="Y35" t="s">
        <v>61</v>
      </c>
      <c r="Z35" t="s">
        <v>62</v>
      </c>
      <c r="AA35" t="s">
        <v>63</v>
      </c>
      <c r="AB35" t="s">
        <v>64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0.95820000000000005</v>
      </c>
      <c r="F36">
        <v>0.87697999999999998</v>
      </c>
      <c r="G36">
        <v>1.04694</v>
      </c>
      <c r="H36">
        <v>0.34470000000000001</v>
      </c>
      <c r="I36">
        <v>1.04863</v>
      </c>
      <c r="J36">
        <v>1.0270699999999999</v>
      </c>
      <c r="K36">
        <v>1.07064</v>
      </c>
      <c r="L36" t="s">
        <v>5</v>
      </c>
      <c r="M36"/>
      <c r="N36">
        <v>88859</v>
      </c>
      <c r="O36" t="s">
        <v>4</v>
      </c>
      <c r="P36" t="s">
        <v>4</v>
      </c>
      <c r="Q36">
        <v>0</v>
      </c>
      <c r="R36">
        <v>1</v>
      </c>
      <c r="S36">
        <v>3.3104399999999998</v>
      </c>
      <c r="T36">
        <v>2.73963</v>
      </c>
      <c r="U36">
        <v>1.7882899999999999</v>
      </c>
      <c r="V36">
        <v>1.3126100000000001</v>
      </c>
      <c r="W36">
        <v>0.64666999999999997</v>
      </c>
      <c r="X36">
        <v>-0.1144</v>
      </c>
      <c r="Y36">
        <v>-0.68520999999999999</v>
      </c>
      <c r="Z36">
        <v>-1.54142</v>
      </c>
      <c r="AA36">
        <v>-1.9219599999999999</v>
      </c>
      <c r="AB36">
        <v>-2.3025000000000002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131</v>
      </c>
      <c r="C37" t="s">
        <v>132</v>
      </c>
      <c r="D37">
        <v>0</v>
      </c>
      <c r="E37">
        <v>1.07789</v>
      </c>
      <c r="F37">
        <v>0.87683999999999995</v>
      </c>
      <c r="G37">
        <v>1.3250299999999999</v>
      </c>
      <c r="H37">
        <v>0.47639999999999999</v>
      </c>
      <c r="I37">
        <v>1.0323</v>
      </c>
      <c r="J37">
        <v>0.98507999999999996</v>
      </c>
      <c r="K37">
        <v>1.08178</v>
      </c>
      <c r="L37">
        <v>0.18329999999999999</v>
      </c>
      <c r="M37">
        <v>6</v>
      </c>
      <c r="N37">
        <v>88859</v>
      </c>
      <c r="O37">
        <v>63816</v>
      </c>
      <c r="P37">
        <v>71.817099999999996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132</v>
      </c>
      <c r="C38" t="s">
        <v>132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25043</v>
      </c>
      <c r="P38">
        <v>28.1829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42</v>
      </c>
      <c r="C39" t="s">
        <v>43</v>
      </c>
      <c r="D39">
        <v>0</v>
      </c>
      <c r="E39">
        <v>1.74603</v>
      </c>
      <c r="F39">
        <v>1.3771899999999999</v>
      </c>
      <c r="G39">
        <v>2.2136399999999998</v>
      </c>
      <c r="H39" t="s">
        <v>5</v>
      </c>
      <c r="I39">
        <v>1.32561</v>
      </c>
      <c r="J39">
        <v>1.20272</v>
      </c>
      <c r="K39">
        <v>1.46105</v>
      </c>
      <c r="L39" t="s">
        <v>5</v>
      </c>
      <c r="M39">
        <v>6</v>
      </c>
      <c r="N39">
        <v>88859</v>
      </c>
      <c r="O39">
        <v>4328</v>
      </c>
      <c r="P39">
        <v>4.8705999999999996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s="79" t="s">
        <v>7</v>
      </c>
      <c r="B40" t="s">
        <v>44</v>
      </c>
      <c r="C40" t="s">
        <v>43</v>
      </c>
      <c r="D40">
        <v>0</v>
      </c>
      <c r="E40">
        <v>1.4419500000000001</v>
      </c>
      <c r="F40">
        <v>0.98663999999999996</v>
      </c>
      <c r="G40">
        <v>2.10737</v>
      </c>
      <c r="H40">
        <v>5.8700000000000002E-2</v>
      </c>
      <c r="I40">
        <v>1.1500600000000001</v>
      </c>
      <c r="J40">
        <v>0.95584999999999998</v>
      </c>
      <c r="K40">
        <v>1.3837299999999999</v>
      </c>
      <c r="L40">
        <v>0.13850000000000001</v>
      </c>
      <c r="M40"/>
      <c r="N40" t="s">
        <v>4</v>
      </c>
      <c r="O40">
        <v>1255</v>
      </c>
      <c r="P40">
        <v>1.4123000000000001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45</v>
      </c>
      <c r="C41" t="s">
        <v>43</v>
      </c>
      <c r="D41">
        <v>0</v>
      </c>
      <c r="E41">
        <v>1.1822299999999999</v>
      </c>
      <c r="F41">
        <v>0.94774999999999998</v>
      </c>
      <c r="G41">
        <v>1.4747300000000001</v>
      </c>
      <c r="H41">
        <v>0.13780000000000001</v>
      </c>
      <c r="I41">
        <v>0.71970000000000001</v>
      </c>
      <c r="J41">
        <v>0.66122000000000003</v>
      </c>
      <c r="K41">
        <v>0.78334999999999999</v>
      </c>
      <c r="L41" t="s">
        <v>5</v>
      </c>
      <c r="M41"/>
      <c r="N41" t="s">
        <v>4</v>
      </c>
      <c r="O41">
        <v>9705</v>
      </c>
      <c r="P41">
        <v>10.921799999999999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46</v>
      </c>
      <c r="C42" t="s">
        <v>43</v>
      </c>
      <c r="D42">
        <v>0</v>
      </c>
      <c r="E42">
        <v>1.66676</v>
      </c>
      <c r="F42">
        <v>1.37026</v>
      </c>
      <c r="G42">
        <v>2.0274200000000002</v>
      </c>
      <c r="H42" t="s">
        <v>5</v>
      </c>
      <c r="I42">
        <v>2.9724900000000001</v>
      </c>
      <c r="J42">
        <v>2.8325800000000001</v>
      </c>
      <c r="K42">
        <v>3.11931</v>
      </c>
      <c r="L42" t="s">
        <v>5</v>
      </c>
      <c r="M42"/>
      <c r="N42" t="s">
        <v>4</v>
      </c>
      <c r="O42">
        <v>14292</v>
      </c>
      <c r="P42">
        <v>16.0839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43</v>
      </c>
      <c r="C43" t="s">
        <v>43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59279</v>
      </c>
      <c r="P43">
        <v>66.711299999999994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20897</v>
      </c>
      <c r="P44">
        <v>23.516999999999999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1.49804</v>
      </c>
      <c r="F45">
        <v>1.2222299999999999</v>
      </c>
      <c r="G45">
        <v>1.8360799999999999</v>
      </c>
      <c r="H45" t="s">
        <v>5</v>
      </c>
      <c r="I45">
        <v>2.1905299999999999</v>
      </c>
      <c r="J45">
        <v>2.0614300000000001</v>
      </c>
      <c r="K45">
        <v>2.3277199999999998</v>
      </c>
      <c r="L45" t="s">
        <v>5</v>
      </c>
      <c r="M45">
        <v>6</v>
      </c>
      <c r="N45">
        <v>88859</v>
      </c>
      <c r="O45">
        <v>67962</v>
      </c>
      <c r="P45">
        <v>76.483000000000004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52944</v>
      </c>
      <c r="P46">
        <v>59.582000000000001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1.1527099999999999</v>
      </c>
      <c r="F47">
        <v>0.92283000000000004</v>
      </c>
      <c r="G47">
        <v>1.4398500000000001</v>
      </c>
      <c r="H47">
        <v>0.21049999999999999</v>
      </c>
      <c r="I47">
        <v>1.5891</v>
      </c>
      <c r="J47">
        <v>1.52372</v>
      </c>
      <c r="K47">
        <v>1.6572899999999999</v>
      </c>
      <c r="L47" t="s">
        <v>5</v>
      </c>
      <c r="M47">
        <v>6</v>
      </c>
      <c r="N47">
        <v>88859</v>
      </c>
      <c r="O47">
        <v>35915</v>
      </c>
      <c r="P47">
        <v>40.417999999999999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17259</v>
      </c>
      <c r="P48">
        <v>19.422899999999998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1.1741900000000001</v>
      </c>
      <c r="F49">
        <v>0.90461999999999998</v>
      </c>
      <c r="G49">
        <v>1.5240899999999999</v>
      </c>
      <c r="H49">
        <v>0.22750000000000001</v>
      </c>
      <c r="I49">
        <v>1.2924899999999999</v>
      </c>
      <c r="J49">
        <v>1.22142</v>
      </c>
      <c r="K49">
        <v>1.3676999999999999</v>
      </c>
      <c r="L49" t="s">
        <v>5</v>
      </c>
      <c r="M49">
        <v>6</v>
      </c>
      <c r="N49">
        <v>88859</v>
      </c>
      <c r="O49">
        <v>71600</v>
      </c>
      <c r="P49">
        <v>80.577100000000002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47</v>
      </c>
      <c r="B50"/>
      <c r="C50"/>
      <c r="D50">
        <v>0</v>
      </c>
      <c r="E50">
        <v>1.1408199999999999</v>
      </c>
      <c r="F50">
        <v>0.99055000000000004</v>
      </c>
      <c r="G50">
        <v>1.3138799999999999</v>
      </c>
      <c r="H50">
        <v>6.7500000000000004E-2</v>
      </c>
      <c r="I50">
        <v>1.18554</v>
      </c>
      <c r="J50">
        <v>1.1630799999999999</v>
      </c>
      <c r="K50">
        <v>1.20844</v>
      </c>
      <c r="L50" t="s">
        <v>5</v>
      </c>
      <c r="M50"/>
      <c r="N50">
        <v>88859</v>
      </c>
      <c r="O50" t="s">
        <v>4</v>
      </c>
      <c r="P50" t="s">
        <v>4</v>
      </c>
      <c r="Q50">
        <v>0</v>
      </c>
      <c r="R50">
        <v>1</v>
      </c>
      <c r="S50">
        <v>4.2020200000000001</v>
      </c>
      <c r="T50">
        <v>4.0300700000000003</v>
      </c>
      <c r="U50">
        <v>1.76684</v>
      </c>
      <c r="V50">
        <v>0.94203999999999999</v>
      </c>
      <c r="W50">
        <v>0.41572999999999999</v>
      </c>
      <c r="X50">
        <v>-4.487E-2</v>
      </c>
      <c r="Y50">
        <v>-0.67137000000000002</v>
      </c>
      <c r="Z50">
        <v>-1.3820300000000001</v>
      </c>
      <c r="AA50">
        <v>-1.67056</v>
      </c>
      <c r="AB50">
        <v>-2.1180400000000001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84730</v>
      </c>
      <c r="P51">
        <v>95.353300000000004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1.15141</v>
      </c>
      <c r="F52">
        <v>1.0336099999999999</v>
      </c>
      <c r="G52">
        <v>1.28264</v>
      </c>
      <c r="H52">
        <v>1.0500000000000001E-2</v>
      </c>
      <c r="I52">
        <v>1.2753099999999999</v>
      </c>
      <c r="J52">
        <v>1.1636200000000001</v>
      </c>
      <c r="K52">
        <v>1.3977200000000001</v>
      </c>
      <c r="L52" t="s">
        <v>5</v>
      </c>
      <c r="M52">
        <v>6</v>
      </c>
      <c r="N52">
        <v>88859</v>
      </c>
      <c r="O52">
        <v>4129</v>
      </c>
      <c r="P52">
        <v>4.6467000000000001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131</v>
      </c>
      <c r="C53" t="s">
        <v>132</v>
      </c>
      <c r="D53">
        <v>0</v>
      </c>
      <c r="E53">
        <v>1.09819</v>
      </c>
      <c r="F53">
        <v>1.04555</v>
      </c>
      <c r="G53">
        <v>1.1534800000000001</v>
      </c>
      <c r="H53">
        <v>2.0000000000000001E-4</v>
      </c>
      <c r="I53">
        <v>1.0710900000000001</v>
      </c>
      <c r="J53">
        <v>1.02624</v>
      </c>
      <c r="K53">
        <v>1.1178900000000001</v>
      </c>
      <c r="L53">
        <v>1.6000000000000001E-3</v>
      </c>
      <c r="M53">
        <v>6</v>
      </c>
      <c r="N53">
        <v>88859</v>
      </c>
      <c r="O53">
        <v>34379</v>
      </c>
      <c r="P53">
        <v>38.689399999999999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132</v>
      </c>
      <c r="C54" t="s">
        <v>132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54480</v>
      </c>
      <c r="P54">
        <v>61.310600000000001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70028</v>
      </c>
      <c r="P55">
        <v>78.808000000000007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1.13286</v>
      </c>
      <c r="F56">
        <v>1.06366</v>
      </c>
      <c r="G56">
        <v>1.2065600000000001</v>
      </c>
      <c r="H56">
        <v>1E-4</v>
      </c>
      <c r="I56">
        <v>1.2345699999999999</v>
      </c>
      <c r="J56">
        <v>1.16889</v>
      </c>
      <c r="K56">
        <v>1.30393</v>
      </c>
      <c r="L56" t="s">
        <v>5</v>
      </c>
      <c r="M56">
        <v>6</v>
      </c>
      <c r="N56">
        <v>88859</v>
      </c>
      <c r="O56">
        <v>14453</v>
      </c>
      <c r="P56">
        <v>16.2651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1.29474</v>
      </c>
      <c r="F57">
        <v>1.1471800000000001</v>
      </c>
      <c r="G57">
        <v>1.46129</v>
      </c>
      <c r="H57" t="s">
        <v>5</v>
      </c>
      <c r="I57">
        <v>1.50295</v>
      </c>
      <c r="J57">
        <v>1.35588</v>
      </c>
      <c r="K57">
        <v>1.6659600000000001</v>
      </c>
      <c r="L57" t="s">
        <v>5</v>
      </c>
      <c r="M57"/>
      <c r="N57" t="s">
        <v>4</v>
      </c>
      <c r="O57">
        <v>3008</v>
      </c>
      <c r="P57">
        <v>3.3851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1.4537500000000001</v>
      </c>
      <c r="F58">
        <v>1.222</v>
      </c>
      <c r="G58">
        <v>1.7294400000000001</v>
      </c>
      <c r="H58" t="s">
        <v>5</v>
      </c>
      <c r="I58">
        <v>1.5339499999999999</v>
      </c>
      <c r="J58">
        <v>1.3212900000000001</v>
      </c>
      <c r="K58">
        <v>1.78085</v>
      </c>
      <c r="L58" t="s">
        <v>5</v>
      </c>
      <c r="M58"/>
      <c r="N58" t="s">
        <v>4</v>
      </c>
      <c r="O58">
        <v>1370</v>
      </c>
      <c r="P58">
        <v>1.5418000000000001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52114</v>
      </c>
      <c r="P59">
        <v>58.648000000000003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s="74" t="s">
        <v>22</v>
      </c>
      <c r="D60">
        <v>0</v>
      </c>
      <c r="E60">
        <v>1.11791</v>
      </c>
      <c r="F60">
        <v>1.0559099999999999</v>
      </c>
      <c r="G60">
        <v>1.18354</v>
      </c>
      <c r="H60">
        <v>1E-4</v>
      </c>
      <c r="I60">
        <v>1.3956599999999999</v>
      </c>
      <c r="J60">
        <v>1.3349200000000001</v>
      </c>
      <c r="K60">
        <v>1.4591700000000001</v>
      </c>
      <c r="L60" t="s">
        <v>5</v>
      </c>
      <c r="M60">
        <v>6</v>
      </c>
      <c r="N60">
        <v>88859</v>
      </c>
      <c r="O60">
        <v>27501</v>
      </c>
      <c r="P60">
        <v>30.949000000000002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s="74" t="s">
        <v>24</v>
      </c>
      <c r="C61" s="74" t="s">
        <v>22</v>
      </c>
      <c r="D61">
        <v>0</v>
      </c>
      <c r="E61">
        <v>0.76842999999999995</v>
      </c>
      <c r="F61">
        <v>0.70155000000000001</v>
      </c>
      <c r="G61">
        <v>0.84169000000000005</v>
      </c>
      <c r="H61" t="s">
        <v>5</v>
      </c>
      <c r="I61">
        <v>0.74670999999999998</v>
      </c>
      <c r="J61">
        <v>0.68867999999999996</v>
      </c>
      <c r="K61">
        <v>0.80962999999999996</v>
      </c>
      <c r="L61" t="s">
        <v>5</v>
      </c>
      <c r="M61"/>
      <c r="N61" t="s">
        <v>4</v>
      </c>
      <c r="O61">
        <v>9244</v>
      </c>
      <c r="P61">
        <v>10.403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48</v>
      </c>
      <c r="B62" s="74"/>
      <c r="C62" s="74"/>
      <c r="D62">
        <v>0</v>
      </c>
      <c r="E62">
        <v>0.99209000000000003</v>
      </c>
      <c r="F62">
        <v>0.96514999999999995</v>
      </c>
      <c r="G62">
        <v>1.0197799999999999</v>
      </c>
      <c r="H62">
        <v>0.57179999999999997</v>
      </c>
      <c r="I62">
        <v>0.97536999999999996</v>
      </c>
      <c r="J62">
        <v>0.95494999999999997</v>
      </c>
      <c r="K62">
        <v>0.99621999999999999</v>
      </c>
      <c r="L62">
        <v>2.0899999999999998E-2</v>
      </c>
      <c r="M62"/>
      <c r="N62">
        <v>88859</v>
      </c>
      <c r="O62" t="s">
        <v>4</v>
      </c>
      <c r="P62" t="s">
        <v>4</v>
      </c>
      <c r="Q62">
        <v>0</v>
      </c>
      <c r="R62">
        <v>1</v>
      </c>
      <c r="S62">
        <v>4.5844199999999997</v>
      </c>
      <c r="T62">
        <v>3.4965799999999998</v>
      </c>
      <c r="U62">
        <v>1.97143</v>
      </c>
      <c r="V62">
        <v>1.1718500000000001</v>
      </c>
      <c r="W62">
        <v>0.42949999999999999</v>
      </c>
      <c r="X62">
        <v>-0.13175999999999999</v>
      </c>
      <c r="Y62">
        <v>-0.62705999999999995</v>
      </c>
      <c r="Z62">
        <v>-1.3078399999999999</v>
      </c>
      <c r="AA62">
        <v>-2.0201099999999999</v>
      </c>
      <c r="AB62">
        <v>-5.7713900000000002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49</v>
      </c>
      <c r="B63" s="74" t="s">
        <v>50</v>
      </c>
      <c r="C63" s="74" t="s">
        <v>51</v>
      </c>
      <c r="D63">
        <v>0</v>
      </c>
      <c r="E63">
        <v>0.94974000000000003</v>
      </c>
      <c r="F63">
        <v>0.90556999999999999</v>
      </c>
      <c r="G63">
        <v>0.99607000000000001</v>
      </c>
      <c r="H63">
        <v>3.3799999999999997E-2</v>
      </c>
      <c r="I63">
        <v>0.95087999999999995</v>
      </c>
      <c r="J63">
        <v>0.91178000000000003</v>
      </c>
      <c r="K63">
        <v>0.99165999999999999</v>
      </c>
      <c r="L63">
        <v>1.8700000000000001E-2</v>
      </c>
      <c r="M63">
        <v>6</v>
      </c>
      <c r="N63">
        <v>88859</v>
      </c>
      <c r="O63">
        <v>48145</v>
      </c>
      <c r="P63">
        <v>54.1813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49</v>
      </c>
      <c r="B64" t="s">
        <v>51</v>
      </c>
      <c r="C64" t="s">
        <v>51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40714</v>
      </c>
      <c r="P64">
        <v>45.8187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190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</row>
    <row r="68" spans="1:37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83"/>
  <sheetViews>
    <sheetView zoomScale="70" zoomScaleNormal="70" workbookViewId="0">
      <selection activeCell="A4" sqref="A4:AK8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7" customFormat="1" ht="12.75" x14ac:dyDescent="0.2">
      <c r="A1" t="s">
        <v>27</v>
      </c>
      <c r="B1" s="7" t="s">
        <v>129</v>
      </c>
    </row>
    <row r="2" spans="1:37" customFormat="1" ht="12.75" x14ac:dyDescent="0.2">
      <c r="A2" t="s">
        <v>28</v>
      </c>
      <c r="B2" s="8">
        <v>43988</v>
      </c>
    </row>
    <row r="3" spans="1:37" customFormat="1" ht="12.75" x14ac:dyDescent="0.2"/>
    <row r="4" spans="1:37" x14ac:dyDescent="0.25">
      <c r="A4" s="73" t="s">
        <v>130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 t="s">
        <v>133</v>
      </c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 s="73" t="s">
        <v>134</v>
      </c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 t="s">
        <v>135</v>
      </c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0.94584999999999997</v>
      </c>
      <c r="F8">
        <v>0.83016000000000001</v>
      </c>
      <c r="G8">
        <v>1.0776699999999999</v>
      </c>
      <c r="H8">
        <v>0.40300000000000002</v>
      </c>
      <c r="I8">
        <v>1.13757</v>
      </c>
      <c r="J8">
        <v>1.0985799999999999</v>
      </c>
      <c r="K8">
        <v>1.1779500000000001</v>
      </c>
      <c r="L8" t="s">
        <v>5</v>
      </c>
      <c r="M8"/>
      <c r="N8"/>
      <c r="O8"/>
      <c r="P8"/>
      <c r="Q8"/>
      <c r="R8"/>
      <c r="S8"/>
      <c r="T8" t="s">
        <v>136</v>
      </c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131</v>
      </c>
      <c r="C9" t="s">
        <v>132</v>
      </c>
      <c r="D9">
        <v>0</v>
      </c>
      <c r="E9">
        <v>1.2463900000000001</v>
      </c>
      <c r="F9">
        <v>0.92888000000000004</v>
      </c>
      <c r="G9">
        <v>1.6724300000000001</v>
      </c>
      <c r="H9">
        <v>0.1421</v>
      </c>
      <c r="I9">
        <v>0.98633999999999999</v>
      </c>
      <c r="J9">
        <v>0.91078000000000003</v>
      </c>
      <c r="K9">
        <v>1.0681700000000001</v>
      </c>
      <c r="L9">
        <v>0.73519999999999996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42</v>
      </c>
      <c r="C10" t="s">
        <v>43</v>
      </c>
      <c r="D10">
        <v>0</v>
      </c>
      <c r="E10">
        <v>2.3150400000000002</v>
      </c>
      <c r="F10">
        <v>1.51484</v>
      </c>
      <c r="G10">
        <v>3.5379399999999999</v>
      </c>
      <c r="H10">
        <v>1E-4</v>
      </c>
      <c r="I10">
        <v>2.2158099999999998</v>
      </c>
      <c r="J10">
        <v>1.89788</v>
      </c>
      <c r="K10">
        <v>2.5870000000000002</v>
      </c>
      <c r="L10" t="s">
        <v>5</v>
      </c>
      <c r="M10"/>
      <c r="N10"/>
      <c r="O10"/>
      <c r="P10"/>
      <c r="Q10"/>
      <c r="R10"/>
      <c r="S10"/>
      <c r="T10" t="s">
        <v>137</v>
      </c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44</v>
      </c>
      <c r="C11" t="s">
        <v>43</v>
      </c>
      <c r="D11">
        <v>0</v>
      </c>
      <c r="E11">
        <v>1.4667600000000001</v>
      </c>
      <c r="F11">
        <v>0.76565000000000005</v>
      </c>
      <c r="G11">
        <v>2.8098700000000001</v>
      </c>
      <c r="H11">
        <v>0.24809999999999999</v>
      </c>
      <c r="I11">
        <v>1.4597599999999999</v>
      </c>
      <c r="J11">
        <v>1.05965</v>
      </c>
      <c r="K11">
        <v>2.0109599999999999</v>
      </c>
      <c r="L11">
        <v>2.06E-2</v>
      </c>
      <c r="M11"/>
      <c r="N11"/>
      <c r="O11"/>
      <c r="P11"/>
      <c r="Q11"/>
      <c r="R11"/>
      <c r="S11"/>
      <c r="T11" t="s">
        <v>138</v>
      </c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45</v>
      </c>
      <c r="C12" t="s">
        <v>43</v>
      </c>
      <c r="D12">
        <v>0</v>
      </c>
      <c r="E12">
        <v>1.4753000000000001</v>
      </c>
      <c r="F12">
        <v>1.0375300000000001</v>
      </c>
      <c r="G12">
        <v>2.0977700000000001</v>
      </c>
      <c r="H12">
        <v>3.04E-2</v>
      </c>
      <c r="I12">
        <v>1.1956500000000001</v>
      </c>
      <c r="J12">
        <v>1.0522899999999999</v>
      </c>
      <c r="K12">
        <v>1.3585499999999999</v>
      </c>
      <c r="L12">
        <v>6.1000000000000004E-3</v>
      </c>
      <c r="M12"/>
      <c r="N12"/>
      <c r="O12"/>
      <c r="P12"/>
      <c r="Q12"/>
      <c r="R12"/>
      <c r="S12"/>
      <c r="T12" t="s">
        <v>139</v>
      </c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46</v>
      </c>
      <c r="C13" t="s">
        <v>43</v>
      </c>
      <c r="D13">
        <v>0</v>
      </c>
      <c r="E13">
        <v>2.7760899999999999</v>
      </c>
      <c r="F13">
        <v>2.0270899999999998</v>
      </c>
      <c r="G13">
        <v>3.80185</v>
      </c>
      <c r="H13" t="s">
        <v>5</v>
      </c>
      <c r="I13">
        <v>4.9602399999999998</v>
      </c>
      <c r="J13">
        <v>4.5673399999999997</v>
      </c>
      <c r="K13">
        <v>5.3869400000000001</v>
      </c>
      <c r="L13" t="s">
        <v>5</v>
      </c>
      <c r="M13"/>
      <c r="N13"/>
      <c r="O13"/>
      <c r="P13"/>
      <c r="Q13"/>
      <c r="R13"/>
      <c r="S13"/>
      <c r="T13" t="s">
        <v>140</v>
      </c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1.3741399999999999</v>
      </c>
      <c r="F14">
        <v>1.02298</v>
      </c>
      <c r="G14">
        <v>1.8458399999999999</v>
      </c>
      <c r="H14">
        <v>3.4799999999999998E-2</v>
      </c>
      <c r="I14">
        <v>1.8731599999999999</v>
      </c>
      <c r="J14">
        <v>1.7079</v>
      </c>
      <c r="K14">
        <v>2.0544099999999998</v>
      </c>
      <c r="L14" t="s">
        <v>5</v>
      </c>
      <c r="M14"/>
      <c r="N14"/>
      <c r="O14"/>
      <c r="P14"/>
      <c r="Q14"/>
      <c r="R14"/>
      <c r="S14"/>
      <c r="T14" t="s">
        <v>141</v>
      </c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1.12856</v>
      </c>
      <c r="F15">
        <v>0.80723</v>
      </c>
      <c r="G15">
        <v>1.5778000000000001</v>
      </c>
      <c r="H15">
        <v>0.4793</v>
      </c>
      <c r="I15">
        <v>1.67832</v>
      </c>
      <c r="J15">
        <v>1.5597099999999999</v>
      </c>
      <c r="K15">
        <v>1.80596</v>
      </c>
      <c r="L15" t="s">
        <v>5</v>
      </c>
      <c r="M15"/>
      <c r="N15"/>
      <c r="O15"/>
      <c r="P15"/>
      <c r="Q15"/>
      <c r="R15"/>
      <c r="S15"/>
      <c r="T15" t="s">
        <v>142</v>
      </c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1.0335799999999999</v>
      </c>
      <c r="F16">
        <v>0.71514999999999995</v>
      </c>
      <c r="G16">
        <v>1.4938</v>
      </c>
      <c r="H16">
        <v>0.86050000000000004</v>
      </c>
      <c r="I16">
        <v>1.9116599999999999</v>
      </c>
      <c r="J16">
        <v>1.7046399999999999</v>
      </c>
      <c r="K16">
        <v>2.1438199999999998</v>
      </c>
      <c r="L16" t="s">
        <v>5</v>
      </c>
      <c r="M16"/>
      <c r="N16"/>
      <c r="O16"/>
      <c r="P16"/>
      <c r="Q16"/>
      <c r="R16"/>
      <c r="S16"/>
      <c r="T16" t="s">
        <v>143</v>
      </c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47</v>
      </c>
      <c r="B17"/>
      <c r="C17"/>
      <c r="D17">
        <v>0</v>
      </c>
      <c r="E17">
        <v>1.21655</v>
      </c>
      <c r="F17">
        <v>0.99073999999999995</v>
      </c>
      <c r="G17">
        <v>1.4938199999999999</v>
      </c>
      <c r="H17">
        <v>6.13E-2</v>
      </c>
      <c r="I17">
        <v>1.52389</v>
      </c>
      <c r="J17">
        <v>1.48193</v>
      </c>
      <c r="K17">
        <v>1.5670500000000001</v>
      </c>
      <c r="L17" t="s">
        <v>5</v>
      </c>
      <c r="M17"/>
      <c r="N17"/>
      <c r="O17"/>
      <c r="P17"/>
      <c r="Q17"/>
      <c r="R17"/>
      <c r="S17"/>
      <c r="T17" t="s">
        <v>144</v>
      </c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65</v>
      </c>
      <c r="B18">
        <v>1</v>
      </c>
      <c r="C18">
        <v>0</v>
      </c>
      <c r="D18">
        <v>0</v>
      </c>
      <c r="E18">
        <v>1.4490000000000001</v>
      </c>
      <c r="F18">
        <v>0.82638</v>
      </c>
      <c r="G18">
        <v>2.5407000000000002</v>
      </c>
      <c r="H18">
        <v>0.19550000000000001</v>
      </c>
      <c r="I18">
        <v>0.90232000000000001</v>
      </c>
      <c r="J18">
        <v>0.79410000000000003</v>
      </c>
      <c r="K18">
        <v>1.0253000000000001</v>
      </c>
      <c r="L18">
        <v>0.1149</v>
      </c>
      <c r="M18"/>
      <c r="N18"/>
      <c r="O18"/>
      <c r="P18"/>
      <c r="Q18"/>
      <c r="R18"/>
      <c r="S18"/>
      <c r="T18" t="s">
        <v>145</v>
      </c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15</v>
      </c>
      <c r="B19">
        <v>0</v>
      </c>
      <c r="C19" s="74">
        <v>44118</v>
      </c>
      <c r="D19">
        <v>0</v>
      </c>
      <c r="E19">
        <v>0.62819000000000003</v>
      </c>
      <c r="F19">
        <v>0.45456000000000002</v>
      </c>
      <c r="G19">
        <v>0.86814000000000002</v>
      </c>
      <c r="H19">
        <v>4.8999999999999998E-3</v>
      </c>
      <c r="I19">
        <v>0.96825000000000006</v>
      </c>
      <c r="J19">
        <v>0.72172999999999998</v>
      </c>
      <c r="K19">
        <v>1.29897</v>
      </c>
      <c r="L19">
        <v>0.8296</v>
      </c>
      <c r="M19"/>
      <c r="N19"/>
      <c r="O19"/>
      <c r="P19"/>
      <c r="Q19"/>
      <c r="R19"/>
      <c r="S19"/>
      <c r="T19" t="s">
        <v>146</v>
      </c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15</v>
      </c>
      <c r="B20" s="74">
        <v>43834</v>
      </c>
      <c r="C20" s="74">
        <v>44118</v>
      </c>
      <c r="D20">
        <v>0</v>
      </c>
      <c r="E20">
        <v>0.72729999999999995</v>
      </c>
      <c r="F20">
        <v>0.65393000000000001</v>
      </c>
      <c r="G20">
        <v>0.80891000000000002</v>
      </c>
      <c r="H20" t="s">
        <v>5</v>
      </c>
      <c r="I20">
        <v>0.98028999999999999</v>
      </c>
      <c r="J20">
        <v>0.89320999999999995</v>
      </c>
      <c r="K20">
        <v>1.07586</v>
      </c>
      <c r="L20">
        <v>0.67490000000000006</v>
      </c>
      <c r="M20"/>
      <c r="N20"/>
      <c r="O20"/>
      <c r="P20"/>
      <c r="Q20"/>
      <c r="R20"/>
      <c r="S20"/>
      <c r="T20" t="s">
        <v>147</v>
      </c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15</v>
      </c>
      <c r="B21" s="74">
        <v>43960</v>
      </c>
      <c r="C21" s="74">
        <v>44118</v>
      </c>
      <c r="D21">
        <v>0</v>
      </c>
      <c r="E21">
        <v>0.77656000000000003</v>
      </c>
      <c r="F21">
        <v>0.70598000000000005</v>
      </c>
      <c r="G21">
        <v>0.85419</v>
      </c>
      <c r="H21" t="s">
        <v>5</v>
      </c>
      <c r="I21">
        <v>0.83972999999999998</v>
      </c>
      <c r="J21">
        <v>0.77039000000000002</v>
      </c>
      <c r="K21">
        <v>0.91532000000000002</v>
      </c>
      <c r="L21" t="s">
        <v>5</v>
      </c>
      <c r="M21"/>
      <c r="N21"/>
      <c r="O21"/>
      <c r="P21"/>
      <c r="Q21"/>
      <c r="R21"/>
      <c r="S21"/>
      <c r="T21" t="s">
        <v>148</v>
      </c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18</v>
      </c>
      <c r="B22" t="s">
        <v>131</v>
      </c>
      <c r="C22" t="s">
        <v>132</v>
      </c>
      <c r="D22">
        <v>0</v>
      </c>
      <c r="E22">
        <v>1.01257</v>
      </c>
      <c r="F22">
        <v>0.93584999999999996</v>
      </c>
      <c r="G22">
        <v>1.09558</v>
      </c>
      <c r="H22">
        <v>0.75600000000000001</v>
      </c>
      <c r="I22">
        <v>0.97026000000000001</v>
      </c>
      <c r="J22">
        <v>0.90322000000000002</v>
      </c>
      <c r="K22">
        <v>1.04227</v>
      </c>
      <c r="L22">
        <v>0.40849999999999997</v>
      </c>
      <c r="M22"/>
      <c r="N22"/>
      <c r="O22"/>
      <c r="P22"/>
      <c r="Q22"/>
      <c r="R22"/>
      <c r="S22"/>
      <c r="T22" t="s">
        <v>149</v>
      </c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>
        <v>1</v>
      </c>
      <c r="C23">
        <v>0</v>
      </c>
      <c r="D23">
        <v>0</v>
      </c>
      <c r="E23">
        <v>1.1044799999999999</v>
      </c>
      <c r="F23">
        <v>0.99136999999999997</v>
      </c>
      <c r="G23">
        <v>1.2304900000000001</v>
      </c>
      <c r="H23">
        <v>7.1400000000000005E-2</v>
      </c>
      <c r="I23">
        <v>1.3312299999999999</v>
      </c>
      <c r="J23">
        <v>1.21028</v>
      </c>
      <c r="K23">
        <v>1.4642599999999999</v>
      </c>
      <c r="L23" t="s">
        <v>5</v>
      </c>
      <c r="M23"/>
      <c r="N23"/>
      <c r="O23"/>
      <c r="P23"/>
      <c r="Q23"/>
      <c r="R23"/>
      <c r="S23"/>
      <c r="T23" t="s">
        <v>150</v>
      </c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>
        <v>2</v>
      </c>
      <c r="C24">
        <v>0</v>
      </c>
      <c r="D24">
        <v>0</v>
      </c>
      <c r="E24">
        <v>0.98589000000000004</v>
      </c>
      <c r="F24">
        <v>0.61909000000000003</v>
      </c>
      <c r="G24">
        <v>1.57003</v>
      </c>
      <c r="H24">
        <v>0.95230000000000004</v>
      </c>
      <c r="I24">
        <v>1.43919</v>
      </c>
      <c r="J24">
        <v>0.96135999999999999</v>
      </c>
      <c r="K24">
        <v>2.1545100000000001</v>
      </c>
      <c r="L24">
        <v>7.6999999999999999E-2</v>
      </c>
      <c r="M24"/>
      <c r="N24"/>
      <c r="O24"/>
      <c r="P24"/>
      <c r="Q24"/>
      <c r="R24"/>
      <c r="S24"/>
      <c r="T24" t="s">
        <v>151</v>
      </c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19</v>
      </c>
      <c r="B25" t="s">
        <v>20</v>
      </c>
      <c r="C25">
        <v>0</v>
      </c>
      <c r="D25">
        <v>0</v>
      </c>
      <c r="E25">
        <v>1.77885</v>
      </c>
      <c r="F25">
        <v>0.87939000000000001</v>
      </c>
      <c r="G25">
        <v>3.5983200000000002</v>
      </c>
      <c r="H25">
        <v>0.1091</v>
      </c>
      <c r="I25">
        <v>2.1764899999999998</v>
      </c>
      <c r="J25">
        <v>1.18876</v>
      </c>
      <c r="K25">
        <v>3.9849199999999998</v>
      </c>
      <c r="L25">
        <v>1.17E-2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21</v>
      </c>
      <c r="B26" t="s">
        <v>23</v>
      </c>
      <c r="C26" t="s">
        <v>22</v>
      </c>
      <c r="D26">
        <v>0</v>
      </c>
      <c r="E26">
        <v>1.22163</v>
      </c>
      <c r="F26">
        <v>1.1128499999999999</v>
      </c>
      <c r="G26">
        <v>1.34104</v>
      </c>
      <c r="H26" t="s">
        <v>5</v>
      </c>
      <c r="I26">
        <v>1.7590600000000001</v>
      </c>
      <c r="J26">
        <v>1.6333800000000001</v>
      </c>
      <c r="K26">
        <v>1.89442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21</v>
      </c>
      <c r="B27" t="s">
        <v>24</v>
      </c>
      <c r="C27" t="s">
        <v>22</v>
      </c>
      <c r="D27">
        <v>0</v>
      </c>
      <c r="E27">
        <v>0.67256000000000005</v>
      </c>
      <c r="F27">
        <v>0.56891000000000003</v>
      </c>
      <c r="G27">
        <v>0.79508999999999996</v>
      </c>
      <c r="H27" t="s">
        <v>5</v>
      </c>
      <c r="I27">
        <v>0.77732999999999997</v>
      </c>
      <c r="J27">
        <v>0.66727999999999998</v>
      </c>
      <c r="K27">
        <v>0.90552999999999995</v>
      </c>
      <c r="L27">
        <v>1.1999999999999999E-3</v>
      </c>
      <c r="M27"/>
      <c r="N27"/>
      <c r="O27"/>
      <c r="P27"/>
      <c r="Q27"/>
      <c r="R27"/>
      <c r="S27"/>
      <c r="T27" t="s">
        <v>152</v>
      </c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66</v>
      </c>
      <c r="B28">
        <v>2</v>
      </c>
      <c r="C28">
        <v>1</v>
      </c>
      <c r="D28">
        <v>0</v>
      </c>
      <c r="E28">
        <v>1.09578</v>
      </c>
      <c r="F28">
        <v>0.98563000000000001</v>
      </c>
      <c r="G28">
        <v>1.2182299999999999</v>
      </c>
      <c r="H28">
        <v>9.06E-2</v>
      </c>
      <c r="I28">
        <v>1.0825100000000001</v>
      </c>
      <c r="J28">
        <v>0.98402000000000001</v>
      </c>
      <c r="K28">
        <v>1.19085</v>
      </c>
      <c r="L28">
        <v>0.1033</v>
      </c>
      <c r="M28"/>
      <c r="N28"/>
      <c r="O28"/>
      <c r="P28"/>
      <c r="Q28"/>
      <c r="R28"/>
      <c r="S28"/>
      <c r="T28" t="s">
        <v>153</v>
      </c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66</v>
      </c>
      <c r="B29">
        <v>3</v>
      </c>
      <c r="C29">
        <v>1</v>
      </c>
      <c r="D29">
        <v>0</v>
      </c>
      <c r="E29">
        <v>1.0218</v>
      </c>
      <c r="F29">
        <v>0.90337000000000001</v>
      </c>
      <c r="G29">
        <v>1.1557500000000001</v>
      </c>
      <c r="H29">
        <v>0.73150000000000004</v>
      </c>
      <c r="I29">
        <v>0.94913000000000003</v>
      </c>
      <c r="J29">
        <v>0.84955000000000003</v>
      </c>
      <c r="K29">
        <v>1.0603800000000001</v>
      </c>
      <c r="L29">
        <v>0.35589999999999999</v>
      </c>
      <c r="M29"/>
      <c r="N29"/>
      <c r="O29"/>
      <c r="P29"/>
      <c r="Q29"/>
      <c r="R29"/>
      <c r="S29"/>
      <c r="T29" t="s">
        <v>154</v>
      </c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66</v>
      </c>
      <c r="B30" t="s">
        <v>67</v>
      </c>
      <c r="C30">
        <v>1</v>
      </c>
      <c r="D30">
        <v>0</v>
      </c>
      <c r="E30">
        <v>0.97716000000000003</v>
      </c>
      <c r="F30">
        <v>0.84396000000000004</v>
      </c>
      <c r="G30">
        <v>1.13137</v>
      </c>
      <c r="H30">
        <v>0.75729999999999997</v>
      </c>
      <c r="I30">
        <v>0.77178999999999998</v>
      </c>
      <c r="J30">
        <v>0.67715999999999998</v>
      </c>
      <c r="K30">
        <v>0.87965000000000004</v>
      </c>
      <c r="L30">
        <v>1E-4</v>
      </c>
      <c r="M30"/>
      <c r="N30"/>
      <c r="O30"/>
      <c r="P30"/>
      <c r="Q30"/>
      <c r="R30"/>
      <c r="S30"/>
      <c r="T30" t="s">
        <v>155</v>
      </c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 t="s">
        <v>68</v>
      </c>
      <c r="B31">
        <v>1</v>
      </c>
      <c r="C31">
        <v>0</v>
      </c>
      <c r="D31">
        <v>0</v>
      </c>
      <c r="E31">
        <v>1.0516700000000001</v>
      </c>
      <c r="F31">
        <v>0.76129999999999998</v>
      </c>
      <c r="G31">
        <v>1.45278</v>
      </c>
      <c r="H31">
        <v>0.75990000000000002</v>
      </c>
      <c r="I31">
        <v>0.7379</v>
      </c>
      <c r="J31">
        <v>0.55427000000000004</v>
      </c>
      <c r="K31">
        <v>0.98236000000000001</v>
      </c>
      <c r="L31">
        <v>3.73E-2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48</v>
      </c>
      <c r="B32"/>
      <c r="C32"/>
      <c r="D32">
        <v>0</v>
      </c>
      <c r="E32">
        <v>0.91879999999999995</v>
      </c>
      <c r="F32">
        <v>0.87468000000000001</v>
      </c>
      <c r="G32">
        <v>0.96514999999999995</v>
      </c>
      <c r="H32">
        <v>6.9999999999999999E-4</v>
      </c>
      <c r="I32">
        <v>0.93149000000000004</v>
      </c>
      <c r="J32">
        <v>0.89768999999999999</v>
      </c>
      <c r="K32">
        <v>0.96655999999999997</v>
      </c>
      <c r="L32">
        <v>2.0000000000000001E-4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t="s">
        <v>49</v>
      </c>
      <c r="B33" t="s">
        <v>50</v>
      </c>
      <c r="C33" t="s">
        <v>51</v>
      </c>
      <c r="D33">
        <v>0</v>
      </c>
      <c r="E33">
        <v>1.03105</v>
      </c>
      <c r="F33">
        <v>0.95274000000000003</v>
      </c>
      <c r="G33">
        <v>1.1157999999999999</v>
      </c>
      <c r="H33">
        <v>0.44800000000000001</v>
      </c>
      <c r="I33">
        <v>1.04708</v>
      </c>
      <c r="J33">
        <v>0.97472999999999999</v>
      </c>
      <c r="K33">
        <v>1.12479</v>
      </c>
      <c r="L33">
        <v>0.2079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156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x14ac:dyDescent="0.25">
      <c r="A40" s="73" t="s">
        <v>157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52</v>
      </c>
      <c r="P42" t="s">
        <v>2</v>
      </c>
      <c r="Q42" t="s">
        <v>53</v>
      </c>
      <c r="R42" t="s">
        <v>54</v>
      </c>
      <c r="S42" t="s">
        <v>55</v>
      </c>
      <c r="T42" t="s">
        <v>56</v>
      </c>
      <c r="U42" t="s">
        <v>57</v>
      </c>
      <c r="V42" t="s">
        <v>58</v>
      </c>
      <c r="W42" t="s">
        <v>59</v>
      </c>
      <c r="X42" t="s">
        <v>60</v>
      </c>
      <c r="Y42" t="s">
        <v>61</v>
      </c>
      <c r="Z42" t="s">
        <v>62</v>
      </c>
      <c r="AA42" t="s">
        <v>63</v>
      </c>
      <c r="AB42" t="s">
        <v>64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41</v>
      </c>
      <c r="B43"/>
      <c r="C43"/>
      <c r="D43">
        <v>0</v>
      </c>
      <c r="E43">
        <v>0.94584999999999997</v>
      </c>
      <c r="F43">
        <v>0.83016000000000001</v>
      </c>
      <c r="G43">
        <v>1.0776699999999999</v>
      </c>
      <c r="H43">
        <v>0.40300000000000002</v>
      </c>
      <c r="I43">
        <v>1.13757</v>
      </c>
      <c r="J43">
        <v>1.0985799999999999</v>
      </c>
      <c r="K43">
        <v>1.1779500000000001</v>
      </c>
      <c r="L43" t="s">
        <v>5</v>
      </c>
      <c r="M43"/>
      <c r="N43">
        <v>51293</v>
      </c>
      <c r="O43" t="s">
        <v>4</v>
      </c>
      <c r="P43" t="s">
        <v>4</v>
      </c>
      <c r="Q43">
        <v>0</v>
      </c>
      <c r="R43">
        <v>1</v>
      </c>
      <c r="S43">
        <v>3.3262900000000002</v>
      </c>
      <c r="T43">
        <v>2.7569499999999998</v>
      </c>
      <c r="U43">
        <v>1.90293</v>
      </c>
      <c r="V43">
        <v>1.3335900000000001</v>
      </c>
      <c r="W43">
        <v>0.66935999999999996</v>
      </c>
      <c r="X43">
        <v>-8.9760000000000006E-2</v>
      </c>
      <c r="Y43">
        <v>-0.65910999999999997</v>
      </c>
      <c r="Z43">
        <v>-1.51312</v>
      </c>
      <c r="AA43">
        <v>-1.9875700000000001</v>
      </c>
      <c r="AB43">
        <v>-2.27224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6</v>
      </c>
      <c r="B44" t="s">
        <v>131</v>
      </c>
      <c r="C44" t="s">
        <v>132</v>
      </c>
      <c r="D44">
        <v>0</v>
      </c>
      <c r="E44">
        <v>1.2463900000000001</v>
      </c>
      <c r="F44">
        <v>0.92888000000000004</v>
      </c>
      <c r="G44">
        <v>1.6724300000000001</v>
      </c>
      <c r="H44">
        <v>0.1421</v>
      </c>
      <c r="I44">
        <v>0.98633999999999999</v>
      </c>
      <c r="J44">
        <v>0.91078000000000003</v>
      </c>
      <c r="K44">
        <v>1.0681700000000001</v>
      </c>
      <c r="L44">
        <v>0.73519999999999996</v>
      </c>
      <c r="M44">
        <v>6</v>
      </c>
      <c r="N44">
        <v>51293</v>
      </c>
      <c r="O44">
        <v>37068</v>
      </c>
      <c r="P44">
        <v>72.267200000000003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6</v>
      </c>
      <c r="B45" t="s">
        <v>132</v>
      </c>
      <c r="C45" t="s">
        <v>132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14225</v>
      </c>
      <c r="P45">
        <v>27.732800000000001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42</v>
      </c>
      <c r="C46" t="s">
        <v>43</v>
      </c>
      <c r="D46">
        <v>0</v>
      </c>
      <c r="E46">
        <v>2.3150400000000002</v>
      </c>
      <c r="F46">
        <v>1.51484</v>
      </c>
      <c r="G46">
        <v>3.5379399999999999</v>
      </c>
      <c r="H46">
        <v>1E-4</v>
      </c>
      <c r="I46">
        <v>2.2158099999999998</v>
      </c>
      <c r="J46">
        <v>1.89788</v>
      </c>
      <c r="K46">
        <v>2.5870000000000002</v>
      </c>
      <c r="L46" t="s">
        <v>5</v>
      </c>
      <c r="M46">
        <v>6</v>
      </c>
      <c r="N46">
        <v>51293</v>
      </c>
      <c r="O46">
        <v>2855</v>
      </c>
      <c r="P46">
        <v>5.5660999999999996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44</v>
      </c>
      <c r="C47" t="s">
        <v>43</v>
      </c>
      <c r="D47">
        <v>0</v>
      </c>
      <c r="E47">
        <v>1.4667600000000001</v>
      </c>
      <c r="F47">
        <v>0.76565000000000005</v>
      </c>
      <c r="G47">
        <v>2.8098700000000001</v>
      </c>
      <c r="H47">
        <v>0.24809999999999999</v>
      </c>
      <c r="I47">
        <v>1.4597599999999999</v>
      </c>
      <c r="J47">
        <v>1.05965</v>
      </c>
      <c r="K47">
        <v>2.0109599999999999</v>
      </c>
      <c r="L47">
        <v>2.06E-2</v>
      </c>
      <c r="M47"/>
      <c r="N47" t="s">
        <v>4</v>
      </c>
      <c r="O47">
        <v>833</v>
      </c>
      <c r="P47">
        <v>1.6240000000000001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7</v>
      </c>
      <c r="B48" t="s">
        <v>45</v>
      </c>
      <c r="C48" t="s">
        <v>43</v>
      </c>
      <c r="D48">
        <v>0</v>
      </c>
      <c r="E48">
        <v>1.4753000000000001</v>
      </c>
      <c r="F48">
        <v>1.0375300000000001</v>
      </c>
      <c r="G48">
        <v>2.0977700000000001</v>
      </c>
      <c r="H48">
        <v>3.04E-2</v>
      </c>
      <c r="I48">
        <v>1.1956500000000001</v>
      </c>
      <c r="J48">
        <v>1.0522899999999999</v>
      </c>
      <c r="K48">
        <v>1.3585499999999999</v>
      </c>
      <c r="L48">
        <v>6.1000000000000004E-3</v>
      </c>
      <c r="M48"/>
      <c r="N48" t="s">
        <v>4</v>
      </c>
      <c r="O48">
        <v>8039</v>
      </c>
      <c r="P48">
        <v>15.672700000000001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7</v>
      </c>
      <c r="B49" t="s">
        <v>46</v>
      </c>
      <c r="C49" t="s">
        <v>43</v>
      </c>
      <c r="D49">
        <v>0</v>
      </c>
      <c r="E49">
        <v>2.7760899999999999</v>
      </c>
      <c r="F49">
        <v>2.0270899999999998</v>
      </c>
      <c r="G49">
        <v>3.80185</v>
      </c>
      <c r="H49" t="s">
        <v>5</v>
      </c>
      <c r="I49">
        <v>4.9602399999999998</v>
      </c>
      <c r="J49">
        <v>4.5673399999999997</v>
      </c>
      <c r="K49">
        <v>5.3869400000000001</v>
      </c>
      <c r="L49" t="s">
        <v>5</v>
      </c>
      <c r="M49"/>
      <c r="N49" t="s">
        <v>4</v>
      </c>
      <c r="O49">
        <v>11010</v>
      </c>
      <c r="P49">
        <v>21.4649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7</v>
      </c>
      <c r="B50" t="s">
        <v>43</v>
      </c>
      <c r="C50" t="s">
        <v>43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28556</v>
      </c>
      <c r="P50">
        <v>55.6723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14563</v>
      </c>
      <c r="P51">
        <v>28.3918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8</v>
      </c>
      <c r="B52" t="s">
        <v>10</v>
      </c>
      <c r="C52" t="s">
        <v>9</v>
      </c>
      <c r="D52">
        <v>0</v>
      </c>
      <c r="E52">
        <v>1.3741399999999999</v>
      </c>
      <c r="F52">
        <v>1.02298</v>
      </c>
      <c r="G52">
        <v>1.8458399999999999</v>
      </c>
      <c r="H52">
        <v>3.4799999999999998E-2</v>
      </c>
      <c r="I52">
        <v>1.8731599999999999</v>
      </c>
      <c r="J52">
        <v>1.7079</v>
      </c>
      <c r="K52">
        <v>2.0544099999999998</v>
      </c>
      <c r="L52" t="s">
        <v>5</v>
      </c>
      <c r="M52">
        <v>6</v>
      </c>
      <c r="N52">
        <v>51293</v>
      </c>
      <c r="O52">
        <v>36730</v>
      </c>
      <c r="P52">
        <v>71.608199999999997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26051</v>
      </c>
      <c r="P53">
        <v>50.788600000000002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11</v>
      </c>
      <c r="B54">
        <v>1</v>
      </c>
      <c r="C54">
        <v>0</v>
      </c>
      <c r="D54">
        <v>0</v>
      </c>
      <c r="E54">
        <v>1.12856</v>
      </c>
      <c r="F54">
        <v>0.80723</v>
      </c>
      <c r="G54">
        <v>1.5778000000000001</v>
      </c>
      <c r="H54">
        <v>0.4793</v>
      </c>
      <c r="I54">
        <v>1.67832</v>
      </c>
      <c r="J54">
        <v>1.5597099999999999</v>
      </c>
      <c r="K54">
        <v>1.80596</v>
      </c>
      <c r="L54" t="s">
        <v>5</v>
      </c>
      <c r="M54">
        <v>6</v>
      </c>
      <c r="N54">
        <v>51293</v>
      </c>
      <c r="O54">
        <v>25242</v>
      </c>
      <c r="P54">
        <v>49.211399999999998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9268</v>
      </c>
      <c r="P55">
        <v>18.0687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12</v>
      </c>
      <c r="B56" t="s">
        <v>14</v>
      </c>
      <c r="C56" t="s">
        <v>13</v>
      </c>
      <c r="D56">
        <v>0</v>
      </c>
      <c r="E56">
        <v>1.0335799999999999</v>
      </c>
      <c r="F56">
        <v>0.71514999999999995</v>
      </c>
      <c r="G56">
        <v>1.4938</v>
      </c>
      <c r="H56">
        <v>0.86050000000000004</v>
      </c>
      <c r="I56">
        <v>1.9116599999999999</v>
      </c>
      <c r="J56">
        <v>1.7046399999999999</v>
      </c>
      <c r="K56">
        <v>2.1438199999999998</v>
      </c>
      <c r="L56" t="s">
        <v>5</v>
      </c>
      <c r="M56">
        <v>6</v>
      </c>
      <c r="N56">
        <v>51293</v>
      </c>
      <c r="O56">
        <v>42025</v>
      </c>
      <c r="P56">
        <v>81.931299999999993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47</v>
      </c>
      <c r="B57"/>
      <c r="C57"/>
      <c r="D57">
        <v>0</v>
      </c>
      <c r="E57">
        <v>1.21655</v>
      </c>
      <c r="F57">
        <v>0.99073999999999995</v>
      </c>
      <c r="G57">
        <v>1.4938199999999999</v>
      </c>
      <c r="H57">
        <v>6.13E-2</v>
      </c>
      <c r="I57">
        <v>1.52389</v>
      </c>
      <c r="J57">
        <v>1.48193</v>
      </c>
      <c r="K57">
        <v>1.5670500000000001</v>
      </c>
      <c r="L57" t="s">
        <v>5</v>
      </c>
      <c r="M57"/>
      <c r="N57">
        <v>51293</v>
      </c>
      <c r="O57" t="s">
        <v>4</v>
      </c>
      <c r="P57" t="s">
        <v>4</v>
      </c>
      <c r="Q57">
        <v>0</v>
      </c>
      <c r="R57">
        <v>1</v>
      </c>
      <c r="S57">
        <v>4.1415800000000003</v>
      </c>
      <c r="T57">
        <v>3.9752200000000002</v>
      </c>
      <c r="U57">
        <v>1.7422200000000001</v>
      </c>
      <c r="V57">
        <v>0.96843999999999997</v>
      </c>
      <c r="W57">
        <v>0.45167000000000002</v>
      </c>
      <c r="X57">
        <v>-0.12164</v>
      </c>
      <c r="Y57">
        <v>-0.63800999999999997</v>
      </c>
      <c r="Z57">
        <v>-1.29758</v>
      </c>
      <c r="AA57">
        <v>-1.5726500000000001</v>
      </c>
      <c r="AB57">
        <v>-1.94034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65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46516</v>
      </c>
      <c r="P58">
        <v>90.686800000000005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65</v>
      </c>
      <c r="B59">
        <v>1</v>
      </c>
      <c r="C59">
        <v>0</v>
      </c>
      <c r="D59">
        <v>0</v>
      </c>
      <c r="E59">
        <v>1.4490000000000001</v>
      </c>
      <c r="F59">
        <v>0.82638</v>
      </c>
      <c r="G59">
        <v>2.5407000000000002</v>
      </c>
      <c r="H59">
        <v>0.19550000000000001</v>
      </c>
      <c r="I59">
        <v>0.90232000000000001</v>
      </c>
      <c r="J59">
        <v>0.79410000000000003</v>
      </c>
      <c r="K59">
        <v>1.0253000000000001</v>
      </c>
      <c r="L59">
        <v>0.1149</v>
      </c>
      <c r="M59">
        <v>6</v>
      </c>
      <c r="N59">
        <v>51293</v>
      </c>
      <c r="O59">
        <v>4777</v>
      </c>
      <c r="P59">
        <v>9.3132000000000001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>
        <v>0</v>
      </c>
      <c r="C60" s="74">
        <v>44118</v>
      </c>
      <c r="D60">
        <v>0</v>
      </c>
      <c r="E60">
        <v>0.62819000000000003</v>
      </c>
      <c r="F60">
        <v>0.45456000000000002</v>
      </c>
      <c r="G60">
        <v>0.86814000000000002</v>
      </c>
      <c r="H60">
        <v>4.8999999999999998E-3</v>
      </c>
      <c r="I60">
        <v>0.96825000000000006</v>
      </c>
      <c r="J60">
        <v>0.72172999999999998</v>
      </c>
      <c r="K60">
        <v>1.29897</v>
      </c>
      <c r="L60">
        <v>0.8296</v>
      </c>
      <c r="M60">
        <v>6</v>
      </c>
      <c r="N60">
        <v>51293</v>
      </c>
      <c r="O60">
        <v>768</v>
      </c>
      <c r="P60">
        <v>1.4973000000000001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15</v>
      </c>
      <c r="B61" s="74">
        <v>43834</v>
      </c>
      <c r="C61" s="74">
        <v>44118</v>
      </c>
      <c r="D61">
        <v>0</v>
      </c>
      <c r="E61">
        <v>0.72729999999999995</v>
      </c>
      <c r="F61">
        <v>0.65393000000000001</v>
      </c>
      <c r="G61">
        <v>0.80891000000000002</v>
      </c>
      <c r="H61" t="s">
        <v>5</v>
      </c>
      <c r="I61">
        <v>0.98028999999999999</v>
      </c>
      <c r="J61">
        <v>0.89320999999999995</v>
      </c>
      <c r="K61">
        <v>1.07586</v>
      </c>
      <c r="L61">
        <v>0.67490000000000006</v>
      </c>
      <c r="M61"/>
      <c r="N61" t="s">
        <v>4</v>
      </c>
      <c r="O61">
        <v>13893</v>
      </c>
      <c r="P61">
        <v>27.085599999999999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15</v>
      </c>
      <c r="B62" s="74">
        <v>43960</v>
      </c>
      <c r="C62" s="74">
        <v>44118</v>
      </c>
      <c r="D62">
        <v>0</v>
      </c>
      <c r="E62">
        <v>0.77656000000000003</v>
      </c>
      <c r="F62">
        <v>0.70598000000000005</v>
      </c>
      <c r="G62">
        <v>0.85419</v>
      </c>
      <c r="H62" t="s">
        <v>5</v>
      </c>
      <c r="I62">
        <v>0.83972999999999998</v>
      </c>
      <c r="J62">
        <v>0.77039000000000002</v>
      </c>
      <c r="K62">
        <v>0.91532000000000002</v>
      </c>
      <c r="L62" t="s">
        <v>5</v>
      </c>
      <c r="M62"/>
      <c r="N62" t="s">
        <v>4</v>
      </c>
      <c r="O62">
        <v>21877</v>
      </c>
      <c r="P62">
        <v>42.651000000000003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14755</v>
      </c>
      <c r="P63">
        <v>28.766100000000002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18</v>
      </c>
      <c r="B64" t="s">
        <v>131</v>
      </c>
      <c r="C64" t="s">
        <v>132</v>
      </c>
      <c r="D64">
        <v>0</v>
      </c>
      <c r="E64">
        <v>1.01257</v>
      </c>
      <c r="F64">
        <v>0.93584999999999996</v>
      </c>
      <c r="G64">
        <v>1.09558</v>
      </c>
      <c r="H64">
        <v>0.75600000000000001</v>
      </c>
      <c r="I64">
        <v>0.97026000000000001</v>
      </c>
      <c r="J64">
        <v>0.90322000000000002</v>
      </c>
      <c r="K64">
        <v>1.04227</v>
      </c>
      <c r="L64">
        <v>0.40849999999999997</v>
      </c>
      <c r="M64">
        <v>6</v>
      </c>
      <c r="N64">
        <v>51293</v>
      </c>
      <c r="O64">
        <v>25104</v>
      </c>
      <c r="P64">
        <v>48.942399999999999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18</v>
      </c>
      <c r="B65" t="s">
        <v>132</v>
      </c>
      <c r="C65" t="s">
        <v>132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26189</v>
      </c>
      <c r="P65">
        <v>51.057600000000001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43751</v>
      </c>
      <c r="P66">
        <v>85.296199999999999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>
        <v>1</v>
      </c>
      <c r="C67">
        <v>0</v>
      </c>
      <c r="D67">
        <v>0</v>
      </c>
      <c r="E67">
        <v>1.1044799999999999</v>
      </c>
      <c r="F67">
        <v>0.99136999999999997</v>
      </c>
      <c r="G67">
        <v>1.2304900000000001</v>
      </c>
      <c r="H67">
        <v>7.1400000000000005E-2</v>
      </c>
      <c r="I67">
        <v>1.3312299999999999</v>
      </c>
      <c r="J67">
        <v>1.21028</v>
      </c>
      <c r="K67">
        <v>1.4642599999999999</v>
      </c>
      <c r="L67" t="s">
        <v>5</v>
      </c>
      <c r="M67">
        <v>6</v>
      </c>
      <c r="N67">
        <v>51293</v>
      </c>
      <c r="O67">
        <v>7132</v>
      </c>
      <c r="P67">
        <v>13.904400000000001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>
        <v>2</v>
      </c>
      <c r="C68">
        <v>0</v>
      </c>
      <c r="D68">
        <v>0</v>
      </c>
      <c r="E68">
        <v>0.98589000000000004</v>
      </c>
      <c r="F68">
        <v>0.61909000000000003</v>
      </c>
      <c r="G68">
        <v>1.57003</v>
      </c>
      <c r="H68">
        <v>0.95230000000000004</v>
      </c>
      <c r="I68">
        <v>1.43919</v>
      </c>
      <c r="J68">
        <v>0.96135999999999999</v>
      </c>
      <c r="K68">
        <v>2.1545100000000001</v>
      </c>
      <c r="L68">
        <v>7.6999999999999999E-2</v>
      </c>
      <c r="M68"/>
      <c r="N68" t="s">
        <v>4</v>
      </c>
      <c r="O68">
        <v>311</v>
      </c>
      <c r="P68">
        <v>0.60629999999999995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20</v>
      </c>
      <c r="C69">
        <v>0</v>
      </c>
      <c r="D69">
        <v>0</v>
      </c>
      <c r="E69">
        <v>1.77885</v>
      </c>
      <c r="F69">
        <v>0.87939000000000001</v>
      </c>
      <c r="G69">
        <v>3.5983200000000002</v>
      </c>
      <c r="H69">
        <v>0.1091</v>
      </c>
      <c r="I69">
        <v>2.1764899999999998</v>
      </c>
      <c r="J69">
        <v>1.18876</v>
      </c>
      <c r="K69">
        <v>3.9849199999999998</v>
      </c>
      <c r="L69">
        <v>1.17E-2</v>
      </c>
      <c r="M69"/>
      <c r="N69" t="s">
        <v>4</v>
      </c>
      <c r="O69">
        <v>99</v>
      </c>
      <c r="P69">
        <v>0.193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29475</v>
      </c>
      <c r="P70">
        <v>57.463999999999999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21</v>
      </c>
      <c r="B71" t="s">
        <v>23</v>
      </c>
      <c r="C71" t="s">
        <v>22</v>
      </c>
      <c r="D71">
        <v>0</v>
      </c>
      <c r="E71">
        <v>1.22163</v>
      </c>
      <c r="F71">
        <v>1.1128499999999999</v>
      </c>
      <c r="G71">
        <v>1.34104</v>
      </c>
      <c r="H71" t="s">
        <v>5</v>
      </c>
      <c r="I71">
        <v>1.7590600000000001</v>
      </c>
      <c r="J71">
        <v>1.6333800000000001</v>
      </c>
      <c r="K71">
        <v>1.89442</v>
      </c>
      <c r="L71" t="s">
        <v>5</v>
      </c>
      <c r="M71">
        <v>6</v>
      </c>
      <c r="N71">
        <v>51293</v>
      </c>
      <c r="O71">
        <v>17034</v>
      </c>
      <c r="P71">
        <v>33.209200000000003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21</v>
      </c>
      <c r="B72" t="s">
        <v>24</v>
      </c>
      <c r="C72" t="s">
        <v>22</v>
      </c>
      <c r="D72">
        <v>0</v>
      </c>
      <c r="E72">
        <v>0.67256000000000005</v>
      </c>
      <c r="F72">
        <v>0.56891000000000003</v>
      </c>
      <c r="G72">
        <v>0.79508999999999996</v>
      </c>
      <c r="H72" t="s">
        <v>5</v>
      </c>
      <c r="I72">
        <v>0.77732999999999997</v>
      </c>
      <c r="J72">
        <v>0.66727999999999998</v>
      </c>
      <c r="K72">
        <v>0.90552999999999995</v>
      </c>
      <c r="L72">
        <v>1.1999999999999999E-3</v>
      </c>
      <c r="M72"/>
      <c r="N72" t="s">
        <v>4</v>
      </c>
      <c r="O72">
        <v>4784</v>
      </c>
      <c r="P72">
        <v>9.3268000000000004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66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10265</v>
      </c>
      <c r="P73">
        <v>20.012499999999999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66</v>
      </c>
      <c r="B74">
        <v>2</v>
      </c>
      <c r="C74">
        <v>1</v>
      </c>
      <c r="D74">
        <v>0</v>
      </c>
      <c r="E74">
        <v>1.09578</v>
      </c>
      <c r="F74">
        <v>0.98563000000000001</v>
      </c>
      <c r="G74">
        <v>1.2182299999999999</v>
      </c>
      <c r="H74">
        <v>9.06E-2</v>
      </c>
      <c r="I74">
        <v>1.0825100000000001</v>
      </c>
      <c r="J74">
        <v>0.98402000000000001</v>
      </c>
      <c r="K74">
        <v>1.19085</v>
      </c>
      <c r="L74">
        <v>0.1033</v>
      </c>
      <c r="M74">
        <v>6</v>
      </c>
      <c r="N74">
        <v>51293</v>
      </c>
      <c r="O74">
        <v>21981</v>
      </c>
      <c r="P74">
        <v>42.8538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66</v>
      </c>
      <c r="B75">
        <v>3</v>
      </c>
      <c r="C75">
        <v>1</v>
      </c>
      <c r="D75">
        <v>0</v>
      </c>
      <c r="E75">
        <v>1.0218</v>
      </c>
      <c r="F75">
        <v>0.90337000000000001</v>
      </c>
      <c r="G75">
        <v>1.1557500000000001</v>
      </c>
      <c r="H75">
        <v>0.73150000000000004</v>
      </c>
      <c r="I75">
        <v>0.94913000000000003</v>
      </c>
      <c r="J75">
        <v>0.84955000000000003</v>
      </c>
      <c r="K75">
        <v>1.0603800000000001</v>
      </c>
      <c r="L75">
        <v>0.35589999999999999</v>
      </c>
      <c r="M75"/>
      <c r="N75" t="s">
        <v>4</v>
      </c>
      <c r="O75">
        <v>11447</v>
      </c>
      <c r="P75">
        <v>22.3169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66</v>
      </c>
      <c r="B76" t="s">
        <v>67</v>
      </c>
      <c r="C76">
        <v>1</v>
      </c>
      <c r="D76">
        <v>0</v>
      </c>
      <c r="E76">
        <v>0.97716000000000003</v>
      </c>
      <c r="F76">
        <v>0.84396000000000004</v>
      </c>
      <c r="G76">
        <v>1.13137</v>
      </c>
      <c r="H76">
        <v>0.75729999999999997</v>
      </c>
      <c r="I76">
        <v>0.77178999999999998</v>
      </c>
      <c r="J76">
        <v>0.67715999999999998</v>
      </c>
      <c r="K76">
        <v>0.87965000000000004</v>
      </c>
      <c r="L76">
        <v>1E-4</v>
      </c>
      <c r="M76"/>
      <c r="N76" t="s">
        <v>4</v>
      </c>
      <c r="O76">
        <v>7600</v>
      </c>
      <c r="P76">
        <v>14.816800000000001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68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50230</v>
      </c>
      <c r="P77">
        <v>97.927599999999998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68</v>
      </c>
      <c r="B78">
        <v>1</v>
      </c>
      <c r="C78">
        <v>0</v>
      </c>
      <c r="D78">
        <v>0</v>
      </c>
      <c r="E78">
        <v>1.0516700000000001</v>
      </c>
      <c r="F78">
        <v>0.76129999999999998</v>
      </c>
      <c r="G78">
        <v>1.45278</v>
      </c>
      <c r="H78">
        <v>0.75990000000000002</v>
      </c>
      <c r="I78">
        <v>0.7379</v>
      </c>
      <c r="J78">
        <v>0.55427000000000004</v>
      </c>
      <c r="K78">
        <v>0.98236000000000001</v>
      </c>
      <c r="L78">
        <v>3.73E-2</v>
      </c>
      <c r="M78">
        <v>6</v>
      </c>
      <c r="N78">
        <v>51293</v>
      </c>
      <c r="O78">
        <v>1063</v>
      </c>
      <c r="P78">
        <v>2.0724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 t="s">
        <v>48</v>
      </c>
      <c r="B79"/>
      <c r="C79"/>
      <c r="D79">
        <v>0</v>
      </c>
      <c r="E79">
        <v>0.91879999999999995</v>
      </c>
      <c r="F79">
        <v>0.87468000000000001</v>
      </c>
      <c r="G79">
        <v>0.96514999999999995</v>
      </c>
      <c r="H79">
        <v>6.9999999999999999E-4</v>
      </c>
      <c r="I79">
        <v>0.93149000000000004</v>
      </c>
      <c r="J79">
        <v>0.89768999999999999</v>
      </c>
      <c r="K79">
        <v>0.96655999999999997</v>
      </c>
      <c r="L79">
        <v>2.0000000000000001E-4</v>
      </c>
      <c r="M79"/>
      <c r="N79">
        <v>51293</v>
      </c>
      <c r="O79" t="s">
        <v>4</v>
      </c>
      <c r="P79" t="s">
        <v>4</v>
      </c>
      <c r="Q79">
        <v>0</v>
      </c>
      <c r="R79">
        <v>1</v>
      </c>
      <c r="S79">
        <v>4.1473399999999998</v>
      </c>
      <c r="T79">
        <v>3.16465</v>
      </c>
      <c r="U79">
        <v>2.0148000000000001</v>
      </c>
      <c r="V79">
        <v>1.27467</v>
      </c>
      <c r="W79">
        <v>0.41571999999999998</v>
      </c>
      <c r="X79">
        <v>-0.15195</v>
      </c>
      <c r="Y79">
        <v>-0.64809000000000005</v>
      </c>
      <c r="Z79">
        <v>-1.2975000000000001</v>
      </c>
      <c r="AA79">
        <v>-1.9120299999999999</v>
      </c>
      <c r="AB79">
        <v>-5.4364800000000004</v>
      </c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49</v>
      </c>
      <c r="B80" t="s">
        <v>50</v>
      </c>
      <c r="C80" t="s">
        <v>51</v>
      </c>
      <c r="D80">
        <v>0</v>
      </c>
      <c r="E80">
        <v>1.03105</v>
      </c>
      <c r="F80">
        <v>0.95274000000000003</v>
      </c>
      <c r="G80">
        <v>1.1157999999999999</v>
      </c>
      <c r="H80">
        <v>0.44800000000000001</v>
      </c>
      <c r="I80">
        <v>1.04708</v>
      </c>
      <c r="J80">
        <v>0.97472999999999999</v>
      </c>
      <c r="K80">
        <v>1.12479</v>
      </c>
      <c r="L80">
        <v>0.2079</v>
      </c>
      <c r="M80">
        <v>6</v>
      </c>
      <c r="N80">
        <v>51293</v>
      </c>
      <c r="O80">
        <v>25951</v>
      </c>
      <c r="P80">
        <v>50.593600000000002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</row>
    <row r="81" spans="1:37" x14ac:dyDescent="0.25">
      <c r="A81" t="s">
        <v>49</v>
      </c>
      <c r="B81" t="s">
        <v>51</v>
      </c>
      <c r="C81" t="s">
        <v>51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25342</v>
      </c>
      <c r="P81">
        <v>49.406399999999998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</row>
    <row r="82" spans="1:3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1:37" x14ac:dyDescent="0.25">
      <c r="A83" t="s">
        <v>156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149B3E-B817-4EF6-B910-F0BCD3A07FBB}">
  <ds:schemaRefs>
    <ds:schemaRef ds:uri="http://schemas.microsoft.com/office/2006/documentManagement/types"/>
    <ds:schemaRef ds:uri="175f2bb9-7ea2-4dfb-aa70-2a37afa654a9"/>
    <ds:schemaRef ds:uri="http://purl.org/dc/terms/"/>
    <ds:schemaRef ds:uri="http://www.w3.org/XML/1998/namespace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11649F76-9074-4501-B285-6BC521D0AC6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E7C887-D19B-418B-BCC8-C8EBB76F8FB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2021-06-23T20:00:09Z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